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defaultThemeVersion="124226"/>
  <bookViews>
    <workbookView xWindow="240" yWindow="105" windowWidth="14805" windowHeight="8010" activeTab="2"/>
  </bookViews>
  <sheets>
    <sheet name="คำชี้แจง" sheetId="17" r:id="rId1"/>
    <sheet name="ตัวอย่าง" sheetId="20" r:id="rId2"/>
    <sheet name="สรุป" sheetId="11" r:id="rId3"/>
    <sheet name="นอก บัญชีนวัตกรรมฯ" sheetId="8" r:id="rId4"/>
    <sheet name="ใน บัญชีนวัตกรรมฯ" sheetId="15" r:id="rId5"/>
    <sheet name="CODE" sheetId="19" r:id="rId6"/>
  </sheets>
  <definedNames>
    <definedName name="_xlnm.Print_Titles" localSheetId="5">CODE!$1:$1</definedName>
  </definedNames>
  <calcPr calcId="125725"/>
</workbook>
</file>

<file path=xl/calcChain.xml><?xml version="1.0" encoding="utf-8"?>
<calcChain xmlns="http://schemas.openxmlformats.org/spreadsheetml/2006/main">
  <c r="Q5" i="15"/>
  <c r="Q6"/>
  <c r="Q7"/>
  <c r="Q8"/>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51"/>
  <c r="Q52"/>
  <c r="Q53"/>
  <c r="Q54"/>
  <c r="Q55"/>
  <c r="Q56"/>
  <c r="Q57"/>
  <c r="Q58"/>
  <c r="Q59"/>
  <c r="Q60"/>
  <c r="Q61"/>
  <c r="Q62"/>
  <c r="Q63"/>
  <c r="Q64"/>
  <c r="Q65"/>
  <c r="Q66"/>
  <c r="Q67"/>
  <c r="Q68"/>
  <c r="Q69"/>
  <c r="Q70"/>
  <c r="Q71"/>
  <c r="Q72"/>
  <c r="Q73"/>
  <c r="Q74"/>
  <c r="Q75"/>
  <c r="Q76"/>
  <c r="Q77"/>
  <c r="Q78"/>
  <c r="Q79"/>
  <c r="Q80"/>
  <c r="Q81"/>
  <c r="Q82"/>
  <c r="Q83"/>
  <c r="Q84"/>
  <c r="Q85"/>
  <c r="Q86"/>
  <c r="Q87"/>
  <c r="Q88"/>
  <c r="Q89"/>
  <c r="Q90"/>
  <c r="Q91"/>
  <c r="Q92"/>
  <c r="Q93"/>
  <c r="Q94"/>
  <c r="Q95"/>
  <c r="G5"/>
  <c r="H5"/>
  <c r="I5"/>
  <c r="J5"/>
  <c r="K5"/>
  <c r="G6"/>
  <c r="H6"/>
  <c r="I6"/>
  <c r="J6"/>
  <c r="K6"/>
  <c r="G7"/>
  <c r="H7"/>
  <c r="I7"/>
  <c r="J7"/>
  <c r="K7"/>
  <c r="G8"/>
  <c r="H8"/>
  <c r="I8"/>
  <c r="J8"/>
  <c r="K8"/>
  <c r="G9"/>
  <c r="H9"/>
  <c r="I9"/>
  <c r="J9"/>
  <c r="K9"/>
  <c r="G10"/>
  <c r="H10"/>
  <c r="I10"/>
  <c r="J10"/>
  <c r="K10"/>
  <c r="G11"/>
  <c r="H11"/>
  <c r="I11"/>
  <c r="J11"/>
  <c r="K11"/>
  <c r="G12"/>
  <c r="H12"/>
  <c r="I12"/>
  <c r="J12"/>
  <c r="K12"/>
  <c r="G13"/>
  <c r="H13"/>
  <c r="I13"/>
  <c r="J13"/>
  <c r="K13"/>
  <c r="G14"/>
  <c r="H14"/>
  <c r="I14"/>
  <c r="J14"/>
  <c r="K14"/>
  <c r="G15"/>
  <c r="H15"/>
  <c r="I15"/>
  <c r="J15"/>
  <c r="K15"/>
  <c r="G16"/>
  <c r="H16"/>
  <c r="I16"/>
  <c r="J16"/>
  <c r="K16"/>
  <c r="G17"/>
  <c r="H17"/>
  <c r="I17"/>
  <c r="J17"/>
  <c r="K17"/>
  <c r="G18"/>
  <c r="H18"/>
  <c r="I18"/>
  <c r="J18"/>
  <c r="K18"/>
  <c r="G19"/>
  <c r="H19"/>
  <c r="I19"/>
  <c r="J19"/>
  <c r="K19"/>
  <c r="G20"/>
  <c r="H20"/>
  <c r="I20"/>
  <c r="J20"/>
  <c r="K20"/>
  <c r="G21"/>
  <c r="H21"/>
  <c r="I21"/>
  <c r="J21"/>
  <c r="K21"/>
  <c r="G22"/>
  <c r="H22"/>
  <c r="I22"/>
  <c r="J22"/>
  <c r="K22"/>
  <c r="G23"/>
  <c r="H23"/>
  <c r="I23"/>
  <c r="J23"/>
  <c r="K23"/>
  <c r="G24"/>
  <c r="H24"/>
  <c r="I24"/>
  <c r="J24"/>
  <c r="K24"/>
  <c r="G25"/>
  <c r="H25"/>
  <c r="I25"/>
  <c r="J25"/>
  <c r="K25"/>
  <c r="G26"/>
  <c r="H26"/>
  <c r="I26"/>
  <c r="J26"/>
  <c r="K26"/>
  <c r="G27"/>
  <c r="H27"/>
  <c r="I27"/>
  <c r="J27"/>
  <c r="K27"/>
  <c r="G28"/>
  <c r="H28"/>
  <c r="I28"/>
  <c r="J28"/>
  <c r="K28"/>
  <c r="G29"/>
  <c r="H29"/>
  <c r="I29"/>
  <c r="J29"/>
  <c r="K29"/>
  <c r="G30"/>
  <c r="H30"/>
  <c r="I30"/>
  <c r="J30"/>
  <c r="K30"/>
  <c r="G31"/>
  <c r="H31"/>
  <c r="I31"/>
  <c r="J31"/>
  <c r="K31"/>
  <c r="G32"/>
  <c r="H32"/>
  <c r="I32"/>
  <c r="J32"/>
  <c r="K32"/>
  <c r="G33"/>
  <c r="H33"/>
  <c r="I33"/>
  <c r="J33"/>
  <c r="K33"/>
  <c r="G34"/>
  <c r="H34"/>
  <c r="I34"/>
  <c r="J34"/>
  <c r="K34"/>
  <c r="G35"/>
  <c r="H35"/>
  <c r="I35"/>
  <c r="J35"/>
  <c r="K35"/>
  <c r="G36"/>
  <c r="H36"/>
  <c r="I36"/>
  <c r="J36"/>
  <c r="K36"/>
  <c r="G37"/>
  <c r="H37"/>
  <c r="I37"/>
  <c r="J37"/>
  <c r="K37"/>
  <c r="G38"/>
  <c r="H38"/>
  <c r="I38"/>
  <c r="J38"/>
  <c r="K38"/>
  <c r="G39"/>
  <c r="H39"/>
  <c r="I39"/>
  <c r="J39"/>
  <c r="K39"/>
  <c r="G40"/>
  <c r="H40"/>
  <c r="I40"/>
  <c r="J40"/>
  <c r="K40"/>
  <c r="G41"/>
  <c r="H41"/>
  <c r="I41"/>
  <c r="J41"/>
  <c r="K41"/>
  <c r="G42"/>
  <c r="H42"/>
  <c r="I42"/>
  <c r="J42"/>
  <c r="K42"/>
  <c r="G43"/>
  <c r="H43"/>
  <c r="I43"/>
  <c r="J43"/>
  <c r="K43"/>
  <c r="G44"/>
  <c r="H44"/>
  <c r="I44"/>
  <c r="J44"/>
  <c r="K44"/>
  <c r="G45"/>
  <c r="H45"/>
  <c r="I45"/>
  <c r="J45"/>
  <c r="K45"/>
  <c r="G46"/>
  <c r="H46"/>
  <c r="I46"/>
  <c r="J46"/>
  <c r="K46"/>
  <c r="G47"/>
  <c r="H47"/>
  <c r="I47"/>
  <c r="J47"/>
  <c r="K47"/>
  <c r="G48"/>
  <c r="H48"/>
  <c r="I48"/>
  <c r="J48"/>
  <c r="K48"/>
  <c r="G49"/>
  <c r="H49"/>
  <c r="I49"/>
  <c r="J49"/>
  <c r="K49"/>
  <c r="G50"/>
  <c r="H50"/>
  <c r="I50"/>
  <c r="J50"/>
  <c r="K50"/>
  <c r="G51"/>
  <c r="H51"/>
  <c r="I51"/>
  <c r="J51"/>
  <c r="K51"/>
  <c r="G52"/>
  <c r="H52"/>
  <c r="I52"/>
  <c r="J52"/>
  <c r="K52"/>
  <c r="G53"/>
  <c r="H53"/>
  <c r="I53"/>
  <c r="J53"/>
  <c r="K53"/>
  <c r="G54"/>
  <c r="H54"/>
  <c r="I54"/>
  <c r="J54"/>
  <c r="K54"/>
  <c r="G55"/>
  <c r="H55"/>
  <c r="I55"/>
  <c r="J55"/>
  <c r="K55"/>
  <c r="G56"/>
  <c r="H56"/>
  <c r="I56"/>
  <c r="J56"/>
  <c r="K56"/>
  <c r="G57"/>
  <c r="H57"/>
  <c r="I57"/>
  <c r="J57"/>
  <c r="K57"/>
  <c r="G58"/>
  <c r="H58"/>
  <c r="I58"/>
  <c r="J58"/>
  <c r="K58"/>
  <c r="G59"/>
  <c r="H59"/>
  <c r="I59"/>
  <c r="J59"/>
  <c r="K59"/>
  <c r="G60"/>
  <c r="H60"/>
  <c r="I60"/>
  <c r="J60"/>
  <c r="K60"/>
  <c r="G61"/>
  <c r="H61"/>
  <c r="I61"/>
  <c r="J61"/>
  <c r="K61"/>
  <c r="G62"/>
  <c r="H62"/>
  <c r="I62"/>
  <c r="J62"/>
  <c r="K62"/>
  <c r="G63"/>
  <c r="H63"/>
  <c r="I63"/>
  <c r="J63"/>
  <c r="K63"/>
  <c r="G64"/>
  <c r="H64"/>
  <c r="I64"/>
  <c r="J64"/>
  <c r="K64"/>
  <c r="G65"/>
  <c r="H65"/>
  <c r="I65"/>
  <c r="J65"/>
  <c r="K65"/>
  <c r="G66"/>
  <c r="H66"/>
  <c r="I66"/>
  <c r="J66"/>
  <c r="K66"/>
  <c r="G67"/>
  <c r="H67"/>
  <c r="I67"/>
  <c r="J67"/>
  <c r="K67"/>
  <c r="G68"/>
  <c r="H68"/>
  <c r="I68"/>
  <c r="J68"/>
  <c r="K68"/>
  <c r="G69"/>
  <c r="H69"/>
  <c r="I69"/>
  <c r="J69"/>
  <c r="K69"/>
  <c r="G70"/>
  <c r="H70"/>
  <c r="I70"/>
  <c r="J70"/>
  <c r="K70"/>
  <c r="G71"/>
  <c r="H71"/>
  <c r="I71"/>
  <c r="J71"/>
  <c r="K71"/>
  <c r="G72"/>
  <c r="H72"/>
  <c r="I72"/>
  <c r="J72"/>
  <c r="K72"/>
  <c r="G73"/>
  <c r="H73"/>
  <c r="I73"/>
  <c r="J73"/>
  <c r="K73"/>
  <c r="G74"/>
  <c r="H74"/>
  <c r="I74"/>
  <c r="J74"/>
  <c r="K74"/>
  <c r="G75"/>
  <c r="H75"/>
  <c r="I75"/>
  <c r="J75"/>
  <c r="K75"/>
  <c r="G76"/>
  <c r="H76"/>
  <c r="I76"/>
  <c r="J76"/>
  <c r="K76"/>
  <c r="G77"/>
  <c r="H77"/>
  <c r="I77"/>
  <c r="J77"/>
  <c r="K77"/>
  <c r="G78"/>
  <c r="H78"/>
  <c r="I78"/>
  <c r="J78"/>
  <c r="K78"/>
  <c r="G79"/>
  <c r="H79"/>
  <c r="I79"/>
  <c r="J79"/>
  <c r="K79"/>
  <c r="G80"/>
  <c r="H80"/>
  <c r="I80"/>
  <c r="J80"/>
  <c r="K80"/>
  <c r="G81"/>
  <c r="H81"/>
  <c r="I81"/>
  <c r="J81"/>
  <c r="K81"/>
  <c r="G82"/>
  <c r="H82"/>
  <c r="I82"/>
  <c r="J82"/>
  <c r="K82"/>
  <c r="G83"/>
  <c r="H83"/>
  <c r="I83"/>
  <c r="J83"/>
  <c r="K83"/>
  <c r="G84"/>
  <c r="H84"/>
  <c r="I84"/>
  <c r="J84"/>
  <c r="K84"/>
  <c r="G85"/>
  <c r="H85"/>
  <c r="I85"/>
  <c r="J85"/>
  <c r="K85"/>
  <c r="G86"/>
  <c r="H86"/>
  <c r="I86"/>
  <c r="J86"/>
  <c r="K86"/>
  <c r="G87"/>
  <c r="H87"/>
  <c r="I87"/>
  <c r="J87"/>
  <c r="K87"/>
  <c r="G88"/>
  <c r="H88"/>
  <c r="I88"/>
  <c r="J88"/>
  <c r="K88"/>
  <c r="G89"/>
  <c r="H89"/>
  <c r="I89"/>
  <c r="J89"/>
  <c r="K89"/>
  <c r="G90"/>
  <c r="H90"/>
  <c r="I90"/>
  <c r="J90"/>
  <c r="K90"/>
  <c r="G91"/>
  <c r="H91"/>
  <c r="I91"/>
  <c r="J91"/>
  <c r="K91"/>
  <c r="G92"/>
  <c r="H92"/>
  <c r="I92"/>
  <c r="J92"/>
  <c r="K92"/>
  <c r="G93"/>
  <c r="H93"/>
  <c r="I93"/>
  <c r="J93"/>
  <c r="K93"/>
  <c r="G94"/>
  <c r="H94"/>
  <c r="I94"/>
  <c r="J94"/>
  <c r="K94"/>
  <c r="G95"/>
  <c r="H95"/>
  <c r="I95"/>
  <c r="J95"/>
  <c r="K95"/>
  <c r="Q4"/>
  <c r="K4"/>
  <c r="J4"/>
  <c r="I4"/>
  <c r="H4"/>
  <c r="G4"/>
  <c r="F14" i="11" l="1"/>
  <c r="F13"/>
  <c r="F12"/>
  <c r="F11"/>
  <c r="F10"/>
  <c r="F9"/>
  <c r="E14"/>
  <c r="E13"/>
  <c r="E12"/>
  <c r="E11"/>
  <c r="E10"/>
  <c r="E9"/>
  <c r="D14"/>
  <c r="D13"/>
  <c r="D12"/>
  <c r="D11"/>
  <c r="D10"/>
  <c r="D9"/>
  <c r="C14"/>
  <c r="C13"/>
  <c r="C12"/>
  <c r="C11"/>
  <c r="C10"/>
  <c r="C9"/>
  <c r="C15" l="1"/>
  <c r="F15"/>
  <c r="E15"/>
  <c r="D15"/>
  <c r="H14" l="1"/>
  <c r="G13"/>
  <c r="H13"/>
  <c r="H12"/>
  <c r="G11"/>
  <c r="H11"/>
  <c r="H10"/>
  <c r="G10"/>
  <c r="H9"/>
  <c r="G12"/>
  <c r="G9"/>
  <c r="G14"/>
  <c r="H15" l="1"/>
  <c r="G15"/>
</calcChain>
</file>

<file path=xl/sharedStrings.xml><?xml version="1.0" encoding="utf-8"?>
<sst xmlns="http://schemas.openxmlformats.org/spreadsheetml/2006/main" count="742" uniqueCount="307">
  <si>
    <t>หมายเหตุ</t>
  </si>
  <si>
    <t>หน่วยนับ</t>
  </si>
  <si>
    <t>กล่อง</t>
  </si>
  <si>
    <t>ลำดับที่</t>
  </si>
  <si>
    <t>กระทรวง</t>
  </si>
  <si>
    <t>กรม</t>
  </si>
  <si>
    <t>CODE</t>
  </si>
  <si>
    <t>ประเภท</t>
  </si>
  <si>
    <t>รายการ</t>
  </si>
  <si>
    <t>เวชภัณฑ์ทางการแพทย์</t>
  </si>
  <si>
    <t>วัสดุทางการแพทย์</t>
  </si>
  <si>
    <t>ยานพาหนะและบริการทางการแพทย์</t>
  </si>
  <si>
    <t>อาหารเสริม</t>
  </si>
  <si>
    <t>รวม</t>
  </si>
  <si>
    <t>ยานอกบัญชียาหลักแห่งชาติ</t>
  </si>
  <si>
    <t>ราคากลาง
(บาท)</t>
  </si>
  <si>
    <t>ยาในบัญชียาหลักฯ</t>
  </si>
  <si>
    <t>ยานอกบัญชียาหลักฯ</t>
  </si>
  <si>
    <t>ชื่อบริษัท</t>
  </si>
  <si>
    <t>รายละเอียด</t>
  </si>
  <si>
    <t>ผลการจัดซื้อ</t>
  </si>
  <si>
    <t>เงินงบประมาณ
(บาท)</t>
  </si>
  <si>
    <t>เงินนอกงบประมาณ
(บาท)</t>
  </si>
  <si>
    <t>แหล่งที่ผลิต</t>
  </si>
  <si>
    <t>ในประเทศไทย</t>
  </si>
  <si>
    <t>ü</t>
  </si>
  <si>
    <t>จำนวนรวม</t>
  </si>
  <si>
    <t>นอก บัญชีนวัตกรรมไทย</t>
  </si>
  <si>
    <t>ผลิตในประเทศ</t>
  </si>
  <si>
    <t>นำเข้าจากต่างประเทศ</t>
  </si>
  <si>
    <t>นำเข้าจาก
ต่างประเทศ</t>
  </si>
  <si>
    <t>ใน บัญชีนวัตกรรมไทย</t>
  </si>
  <si>
    <t>ลำดับ</t>
  </si>
  <si>
    <t>บริษัท</t>
  </si>
  <si>
    <t xml:space="preserve">ยารักษาโรคหอบหืด มอนเทลูคาสท์ (Montelukast) </t>
  </si>
  <si>
    <t>ชนิดเม็ด ขนาด 10 มิลลิกรัม</t>
  </si>
  <si>
    <t>บริษัท เอสพีเอส เมดิคอล จำกัด</t>
  </si>
  <si>
    <t xml:space="preserve">ยารักษาโรคความดันโลหิตสูง เออเบซาทาน  (Irbesartan) </t>
  </si>
  <si>
    <t>ชนิดเม็ด ขนาด 150 มิลลิกรัม</t>
  </si>
  <si>
    <t>ชนิดเม็ด ขนาด 300 มิลลิกรัม</t>
  </si>
  <si>
    <t xml:space="preserve">ยารักษาโรคความดันโลหิตสูง ไบโซโพรลอล ฟูมาเรต  (Bisoprolol fumarate) </t>
  </si>
  <si>
    <t>ชนิดเม็ด ขนาด 5 มิลลิกรัม</t>
  </si>
  <si>
    <t xml:space="preserve">ยาต้านการแข็งตัวของเลือด  วาร์ฟาริน โซเดียม (Warfarin Sodium) </t>
  </si>
  <si>
    <t>ชนิดเม็ด ขนาด 1 มิลลิกรัม</t>
  </si>
  <si>
    <t>ชนิดเม็ด ขนาด 2 มิลลิกรัม</t>
  </si>
  <si>
    <t>ชนิดเม็ด ขนาด 3 มิลลิกรัม</t>
  </si>
  <si>
    <t>ชนิดเม็ด ขนาด 4 มิลลิกรัม</t>
  </si>
  <si>
    <t>ยาลีโวฟล็อกซาซิน (Levofloxacin)</t>
  </si>
  <si>
    <t>ชนิดเม็ด ขนาด 500 มิลลิกรัม</t>
  </si>
  <si>
    <t>บริษัท ชุมชนเภสัชกรรมจำกัด (มหาชน)</t>
  </si>
  <si>
    <t>ยาพ่นจมูกแคลซิโตนิน (Calcitonin)</t>
  </si>
  <si>
    <t>ขนาด 14 doses 200 i.u.</t>
  </si>
  <si>
    <t>-</t>
  </si>
  <si>
    <t>ขวด</t>
  </si>
  <si>
    <t>บริษัท เกร๊ทเตอร์มายบาซิน จำกัด</t>
  </si>
  <si>
    <t>ขนาด 28 doses 200 i.u.</t>
  </si>
  <si>
    <t xml:space="preserve">ยาลดระดับโคเรสเตอรอล ซิมวาสทาทิน (Simvastatin) </t>
  </si>
  <si>
    <t>ชนิดเม็ด ขนาด 20 มิลลิกรัม</t>
  </si>
  <si>
    <t>ชนิดเม็ด ขนาด 40 มิลลิกรัม</t>
  </si>
  <si>
    <t>ยารักษาภาวะไขมันในเลือดผิดปกติ ป้องกันโรคหลอดเลือดหัวใจและหลอดเลือดสมอง ยาซิมวาสทาทิน (Simvastatin)</t>
  </si>
  <si>
    <t>บริษัท เบอร์ลินฟาร์มาซูติคอลอินดัสตรี้ จำกัด</t>
  </si>
  <si>
    <t xml:space="preserve">ยาเฟกโซเฟนาดีน ไฮโดรคลอไรด์ (Fexofenadine Hydrochloride)  (ชื่อทางการค้า ไวฟาส : VIFAS) </t>
  </si>
  <si>
    <t>ชนิดเม็ด ขนาด 60 มิลลิกรัม</t>
  </si>
  <si>
    <t>บริษัท สยามฟาร์มาซูติคอล จำกัด</t>
  </si>
  <si>
    <t>ยาเฟกโซเฟนาดีน ไฮโดรคลอไรด์ (Fexofenadine Hydrochloride)  (ชื่อทางการค้า ฟีนาเฟค : FENAFEX)</t>
  </si>
  <si>
    <t>ชนิดเม็ด ขนาด 180 มิลลิกรัม</t>
  </si>
  <si>
    <t>ยาฉีดโซเลโดรนิก แอซิด (Zoledronic Acid)</t>
  </si>
  <si>
    <t>ขนาดความแรง 4 มิลลิกรัม/5 มิลลิลิตร</t>
  </si>
  <si>
    <t>ขวด (vail)</t>
  </si>
  <si>
    <t>ยาฟีแนสเตอร์ไรด์ (Finasteride)</t>
  </si>
  <si>
    <t>ยาลอซาร์แทน โพแทสเซียม (Losartan potassium) (ชื่อทางการค้า ลอแรนต้า : Loranta)</t>
  </si>
  <si>
    <t>ชนิดเม็ด ขนาด 50 มิลลิกรัม</t>
  </si>
  <si>
    <t>ชนิดเม็ด ขนาด 100 มิลลิกรัม</t>
  </si>
  <si>
    <t>ยาลอร์ซาแทน โปแตสเซียม (Losartan potassium) 
(ชื่อทางการค้า แลนซาร์ : Lanzaar)</t>
  </si>
  <si>
    <t xml:space="preserve">ยากลัยมิพิไรด์ (Glimepiride) </t>
  </si>
  <si>
    <t>บริษัท โปลิฟาร์ม จำกัด</t>
  </si>
  <si>
    <t>ยาฉีดเซฟตาซิดิม (Ceftazidime)</t>
  </si>
  <si>
    <t>ขนาด 1 กรัม</t>
  </si>
  <si>
    <t>บริษัท พรอส ฟาร์มา จำกัด</t>
  </si>
  <si>
    <t xml:space="preserve">ยารักษาโรคเบาหวานชนิดที่ไม่พึ่งอินซูลินหรือเบาหวานชนิดที่สอง ไพโอกลิทาโซน ไฮโดรคอลไรด์ (Pioglitazone hydrochloride) </t>
  </si>
  <si>
    <t>ชนิดเม็ด ขนาด 15 มิลลิกรัม</t>
  </si>
  <si>
    <t>ชนิดเม็ด ขนาด 30 มิลลิกรัม</t>
  </si>
  <si>
    <t>ยาคาร์วีดิลอล (Carvedilol)</t>
  </si>
  <si>
    <t>ชนิดเม็ด ขนาด 25 มิลลิกรัม</t>
  </si>
  <si>
    <t>ยาฟิลกราสทิม (Filgrastim)</t>
  </si>
  <si>
    <t>ความแรง 300 ug/ml ปริมาตร 1 มิลลิลิตร บรรจุในขวดแก้วพร้อมใช้</t>
  </si>
  <si>
    <t>vial</t>
  </si>
  <si>
    <t>บริษัท เอเพ็กซ์เซล่า จำกัด</t>
  </si>
  <si>
    <t>ความแรง 300 ug/ml ปริมาตร 1 มิลลิลิตร บรรจุในหลอดฉีดยาที่มีเข็ม ฉีดยาถาวรพร้อมใช้</t>
  </si>
  <si>
    <t>prefilled syringe</t>
  </si>
  <si>
    <t xml:space="preserve">ยาอีรีธรอโพอิติน ชนิดอัลฟ่า (Erythropoietin-Alfa)  </t>
  </si>
  <si>
    <t xml:space="preserve">ความแรง 2000 (1x1, 1.0 ml) บรรจุในหลอดฉีดยาที่มีเข็มฉีดยาถาวรพร้อมใช้  </t>
  </si>
  <si>
    <t xml:space="preserve">ความแรง 4000 (1x1, 1.0 ml) บรรจุในขวดแก้วพร้อมใช้ </t>
  </si>
  <si>
    <t xml:space="preserve">ความแรง 4000 (1x1, 0.4 ml) บรรจุในหลอดฉีดยาที่มีเข็มฉีดยาถาวรพร้อมใช้ </t>
  </si>
  <si>
    <t xml:space="preserve">ความแรง 10000 (1x1, 1.0 ml) บรรจุในหลอดฉีดยาที่มีเข็มฉีดยาถาวรพร้อมใช้ </t>
  </si>
  <si>
    <t>ชุดดามกระดูกภายนอกบริเวณข้อศอกชนิดปรับมุมและปรับยึดได้ 
(Move Free Elbow Hinge External Fixator)</t>
  </si>
  <si>
    <t>500 - 28,000</t>
  </si>
  <si>
    <t>ชิ้น</t>
  </si>
  <si>
    <t>บริษัท ออโธพีเซีย จำกัด</t>
  </si>
  <si>
    <t>โลหะยึดในโพรงกระดูกมือหรือเท้าชนิดมีรูล็อก 
(MCLN Metacarpal Locking Nail)</t>
  </si>
  <si>
    <t>225 - 21,400</t>
  </si>
  <si>
    <t>แผ่นโลหะดามกระดูกชนิดมีหัวสกรูพยุงและสกรูยึดแผ่นโลหะชนิดหัวสกรูมีเกลียว 
(Locking Plate and Locking Screw)</t>
  </si>
  <si>
    <t>300 - 15,500</t>
  </si>
  <si>
    <t>โลหะดามกระดูกสันหลัง (Spinal System)</t>
  </si>
  <si>
    <t>500 - 55,000</t>
  </si>
  <si>
    <t>ยูนิตทำฟัน (Dental Master Unit)</t>
  </si>
  <si>
    <t>รุ่น Platinum II</t>
  </si>
  <si>
    <t>เครื่อง</t>
  </si>
  <si>
    <t>บริษัท ไทย เด็นทอล อินเตอร์เนชั่นแนล จำกัด</t>
  </si>
  <si>
    <t>รุ่น Eco II</t>
  </si>
  <si>
    <t>รากฟันเทียม (Dental Implant)</t>
  </si>
  <si>
    <t>รุ่น 3.30 มีขนาดเส้นผ่านศูนย์กลาง 3.30 มิลลิเมตร มีความยาว 3 ขนาด คือ 10 12 และ 14 มิลลิเมตร  (ส่วนประกอบ 8 ชิ้น)</t>
  </si>
  <si>
    <t xml:space="preserve">ชุด </t>
  </si>
  <si>
    <t>บริษัท พีดับบลิว พลัส จำกัด</t>
  </si>
  <si>
    <t>รุ่น 3.75 มีขนาดเส้นผ่านศูนย์กลาง 3.75 มิลลิเมตร มีความยาว 4 ขนาด คือ 8 10 12 และ 14 มิลลิเมตร (ส่วนประกอบ 8 ชิ้น)</t>
  </si>
  <si>
    <t>รุ่น 4.20 มีขนาดเส้นผ่านศูนย์กลาง 4.20 มิลลิเมตร มีความยาว 4 ขนาด คือ 8 10 12 และ 14 มิลลิเมตร (ส่วนประกอบ 8 ชิ้น)</t>
  </si>
  <si>
    <t>รุ่น 5.00 มีขนาดเส้นผ่านศูนย์กลาง 5.00 มิลลิเมตร  มีความยาว 4 ขนาด คือ 8 10 12 และ 14 มิลลิเมตร (ส่วนประกอบ 8 ชิ้น)</t>
  </si>
  <si>
    <t xml:space="preserve">รากฟันเทียมขนาดเล็กสำหรับช่วยยึดฟันเทียมแบบถอดได้ 
(MINI DENTAL IMPLANT) </t>
  </si>
  <si>
    <t>รุ่น 2.7 มีขนาดเส้นผ่านศูนย์กลาง 2.7 มิลลิเมตร และมีความสูงของส่วนที่อยู่ในเหงือก 3 มิลลิเมตร มีความยาว 3 ขนาด คือ 10 12 และ 14 มิลลิเมตร (ส่วนประกอบ 7 ชิ้น)</t>
  </si>
  <si>
    <t>รุ่น 2.7 มีขนาดเส้นผ่านศูนย์กลาง 2.7 มิลลิเมตร และมีความสูงของส่วนที่อยู่ในเหงือก 5 มิลลิเมตร มีความยาว 3 ขนาด คือ 10 12 และ 14 มิลลิเมตร (ส่วนประกอบ 7 ชิ้น)</t>
  </si>
  <si>
    <t>รุ่น 3.0 มีขนาดเส้นผ่านศูนย์กลาง 3.0 มิลลิเมตร และมีความสูงของส่วนที่อยู่ในเหงือก 3 มิลลิเมตร มีความยาว 3 ขนาด คือ 10 12 และ 14 มิลลิเมตร (ส่วนประกอบ 7 ชิ้น)</t>
  </si>
  <si>
    <t>รุ่น 3.0 มีขนาดเส้นผ่านศูนย์กลาง 3.0 มิลลิเมตร และมีความสูงของส่วนที่อยู่ในเหงือก 5 มิลลิเมตร มีความยาว 3 ขนาด คือ 10 12 และ 14 มิลลิเมตร (ส่วนประกอบ 7 ชิ้น)</t>
  </si>
  <si>
    <t>ระบบเครื่องมือช่วยผ่าตัดและโลหะดามกระดูกสันหลัง</t>
  </si>
  <si>
    <t>บริษัท พีทีเอส เมดิคอล จำกัด</t>
  </si>
  <si>
    <t>วัสดุฝังในบริเวณกะโหลกศีรษะและใบหน้าเฉพาะบุคคล</t>
  </si>
  <si>
    <t>รหัส CTPMMA-003 วัสดุฝังในบริเวณกะโหลกศีรษะและใบหน้าเฉพาะบุคคล (Personalize Craniomaxillofacial Implant) #PMMA</t>
  </si>
  <si>
    <t>บริษัท คัสตอมไมซ์ เทคโนโลยี จำกัด</t>
  </si>
  <si>
    <t>รหัส CTSLC-001 วัสดุฝังในบริเวณกะโหลกศีรษะและใบหน้าเฉพาะบุคคล (Personalize Craniomaxillofacial Implant) #Silicone</t>
  </si>
  <si>
    <t>รหัส CTTI-001 วัสดุฝังในบริเวณกะโหลกศีรษะและใบหน้าเฉพาะบุคคล (Personalize Craniomaxillofacial Implant) #Titanium Mesh</t>
  </si>
  <si>
    <t>รหัส CTTI-002 วัสดุฝังในบริเวณกะโหลกศีรษะและใบหน้าเฉพาะบุคคล (Personalize Craniomaxillofacial Implant) #Net Shape Titanium</t>
  </si>
  <si>
    <t>รหัส CTCOCR-001 วัสดุฝังในบริเวณกะโหลกศีรษะและใบหน้าเฉพาะบุคคล (Personalize Craniomaxillofacial Implant) #CoCr</t>
  </si>
  <si>
    <t>รหัส CTPE-001 วัสดุฝังในบริเวณกะโหลกศีรษะและใบหน้าเฉพาะบุคคล (Personalize Craniomaxillofacial Implant) #Net Shape UHMWPE</t>
  </si>
  <si>
    <t>เตียงผู้ป่วยสำหรับงานผ่าตัด (OPERATING TABLE)</t>
  </si>
  <si>
    <t>เตียงรุ่น C180S (รุ่นมาตรฐาน)</t>
  </si>
  <si>
    <t>เตียง</t>
  </si>
  <si>
    <t>บริษัท ตะวันแม็คไวสซ์ จำกัด</t>
  </si>
  <si>
    <t>เตียงรุ่น C180L (รุ่นเพิ่มฟังก์ชั่นการสไลด์)</t>
  </si>
  <si>
    <t>เตียงรุ่น C180K (รุ่นเพิ่มฟังก์ชั่นการยกไต)</t>
  </si>
  <si>
    <t xml:space="preserve">เตียงรุ่น C180KL (รุ่นเพิ่มฟังก์ชั่นการสไลด์และยกไต)  </t>
  </si>
  <si>
    <t xml:space="preserve">ชุดตรวจคัดกรองโรคธาลัสซีเมีย ชนิดแอลฟ่า  </t>
  </si>
  <si>
    <t>(50 test/กล่อง)</t>
  </si>
  <si>
    <t>บริษัท ไอเมดลาบอราทอรี่ จำกัด</t>
  </si>
  <si>
    <t>สเปรย์สมุนไพรกำจัดไรฝุ่น</t>
  </si>
  <si>
    <t>250 มล.</t>
  </si>
  <si>
    <t>บริษัท ไทยเฮิร์บเทค จำกัด</t>
  </si>
  <si>
    <t>น้ำยาทดสอบภูมิแพ้โดยการทดสอบผิวหนังโดยวิธีสะกิด (Allergenic extracts for skin pick test)</t>
  </si>
  <si>
    <t>ชุดน้ำยาทดสอบภูมิแพ้ เกร็ทเตอร์ อัลเลอร์แว็กเทสต์®4 (GreaterAllerVactest®4) (ขนาดบรรจุขวดละ 2 มิลลิลิตร รวม 4 ขวดต่อชุด)  ประกอบด้วย น้ำยาทดสอบภูมิแพ้ไรฝุ่นบ้าน Dp (Dermatophagoides pteronyssinus) น้ำยาทดสอบภูมิแพ้ไรฝุ่นบ้าน Df (Dermatophagoides farina) น้ำยาควบคุมผลบวก (Positive Control) น้ำยาควบคุมผลลบ (Negative Control)</t>
  </si>
  <si>
    <t>น้ำยาทดสอบภูมิแพ้ เกร๊ทเตอร์อัลเลอร์แว็กเทสต์® (Greater AllerVACtest®) น้ำยาทดสอบภูมิแพ้ไรฝุ่นบ้าน Dp (Dermatophagoides pteronyssinus)  ขนาดบรรจุขวดละ 2 มิลลิลิตร</t>
  </si>
  <si>
    <t>น้ำยาทดสอบภูมิแพ้ เกร๊ทเตอร์อัลเลอร์แว็กเทสต์® (Greater AllerVACtest®) น้ำยาทดสอบภูมิแพ้ไรฝุ่นบ้าน Df (Dermatophagoides farina) ขนาดบรรจุขวดละ 2 มิลลิลิตร</t>
  </si>
  <si>
    <t>น้ำยาทดสอบภูมิแพ้ เกร๊ทเตอร์อัลเลอร์ แว็กเทสต์® (Greater AllerVACtest®) น้ำยาทดสอบภูมิแพ้แมว ขนาดบรรจุขวดละ 2 มิลลิลิตร</t>
  </si>
  <si>
    <t>น้ำยาทดสอบภูมิแพ้ เกร๊ทเตอร์อัลเลอร์ แว็กเทสต์® (Greater AllerVACtest®) น้ำยาควบคุมผลบวก (Positive Control) ขนาดบรรจุขวดละ 2 มิลลิลิตร</t>
  </si>
  <si>
    <t>น้ำยาทดสอบภูมิแพ้ เกร๊ทเตอร์อัลเลอร์ แว็กเทสต์® (Greater AllerVACtest®) น้ำยาควบคุมผลลบ (Negative Control) ขนาดบรรจุขวดละ 2 มิลลิลิตร</t>
  </si>
  <si>
    <t>ชุดน้ำยาทดสอบภูมิแพ้ เกร๊ทเตอร์ อัลเลอร์แว็กเทสต์® 10 (Greater AllerVACtest®10) (ขนาดบรรจุขวดละ 2 มิลลิลิตร รวม 10 ขวดต่อชุด) ประกอบด้วย น้ำยาทดสอบภูมิแพ้ไรฝุ่นบ้าน Dp (Dermatophagoides pteronyssinus) น้ำยาทดสอบภูมิแพ้ไรฝุ่นบ้าน Df (Dermatophagoides farina) น้ำยาทดสอบภูมิแพ้แมว (ขนแมว) (Cat) น้ำยาทดสอบภูมิแพ้สุนัข (ขนสุนัข) (Dog) น้ำยาทดสอบภูมิแพ้แมลงสาบ (Cockroach) น้ำยาทดสอบภูมิแพ้เชื้อรา (Cladosporium spp.) น้ำยาทดสอบภูมิแพ้หญ้าขน (Para grass) น้ำยาทดสอบภูมิแพ้วัชพืช (Careless Weed) น้ำยาควบคุมผลบวก (Positive Control) น้ำยาควบคุมผลลบ (Negative Control)</t>
  </si>
  <si>
    <t>ชุด</t>
  </si>
  <si>
    <t xml:space="preserve">น้ำยาทดสอบภูมิแพ้ เกร๊ทเตอร์อัลเลอร์แว็กเทสต์® (Greater AllerVACtest®)  สุนัข (ขนสุนัข) (Dog) ขนาดบรรจุขวดละ 2 มิลลิลิตร  </t>
  </si>
  <si>
    <t xml:space="preserve">น้ำยาทดสอบภูมิแพ้ เกร๊ทเตอร์อัลเลอร์แว็กเทสต์® (Greater AllerVACtest®)  แมลงสาบ (Cockroach) ขนาดบรรจุขวดละ 2 มิลลิลิตร </t>
  </si>
  <si>
    <t>น้ำยาทดสอบภูมิแพ้ เกร๊ทเตอร์อัลเลอร์แว็กเทสต์® (Greater AllerVACtest®)  เชื้อรา (Cladosporium spp.) ขนาดบรรจุขวดละ 2 มิลลิลิตร</t>
  </si>
  <si>
    <t xml:space="preserve">น้ำยาทดสอบภูมิแพ้ เกร๊ทเตอร์อัลเลอร์แว็กเทสต์® (Greater AllerVACtest®) หญ้าขน (Para grass) ขนาดบรรจุขวดละ 2 มิลลิลิตร </t>
  </si>
  <si>
    <t>น้ำยาทดสอบภูมิแพ้ เกร๊ทเตอร์อัลเลอร์แว็กเทสต์® (Greater AllerVACtest®) วัชพืช (วัชพืชผักโขม) (Careless Weed) ขนาดบรรจุขวดละ 2 มิลลิลิตร</t>
  </si>
  <si>
    <t>รถพยาบาลเคลือบสารต้านจุลชีพ</t>
  </si>
  <si>
    <t>คัน</t>
  </si>
  <si>
    <t>บริษัท สุพรีม โพรดักส์ จำกัด</t>
  </si>
  <si>
    <t xml:space="preserve">รถพยาบาลเคลือบสารต้านจุลชีพพร้อมระบบการแพทย์ฉุกเฉินทางไกลและเครื่องมือตรวจหัวใจ สมอง และเครื่องพยุงชีพชั้นสูง </t>
  </si>
  <si>
    <t xml:space="preserve">รถพยาบาลโครงสร้างปลอดภัยเคลือบสารต้านจุลชีพ </t>
  </si>
  <si>
    <t>รถพยาบาลโครงสร้างปลอดภัยเคลือบสารต้านจุลชีพขนาดเล็ก (ประเภทขับเคลื่อน 4 ล้อ)</t>
  </si>
  <si>
    <t xml:space="preserve">รถพยาบาลโครงสร้างปลอดภัยเคลือบสารต้านจุลชีพขนาดกลาง </t>
  </si>
  <si>
    <t xml:space="preserve">รถพยาบาลโครงสร้างปลอดภัยเคลือบสารต้านจุลชีพขนาดใหญ่ </t>
  </si>
  <si>
    <t xml:space="preserve">รถพยาบาลโครงสร้างปลอดภัยเคลือบสารต้านจุลชีพขนาดเล็ก (ประเภทขับเคลื่อน 4 ล้อ) พร้อมระบบการแพทย์ฉุกเฉินทางไกลและเครื่องมือตรวจหัวใจ สมอง และเครื่องพยุงชีพชั้นสูง </t>
  </si>
  <si>
    <t>รถพยาบาลโครงสร้างปลอดภัยเคลือบสารต้านจุลชีพขนาดกลาง พร้อมระบบการแพทย์ฉุกเฉินทางไกลและเครื่องมือตรวจหัวใจ สมอง และเครื่องพยุงชีพชั้นสูง</t>
  </si>
  <si>
    <t>รถพยาบาลโครงสร้างปลอดภัยเคลือบสารต้านจุลชีพขนาดใหญ่ พร้อมระบบการแพทย์ฉุกเฉินทางไกลและเครื่องมือตรวจหัวใจ สมอง และเครื่องพยุงชีพชั้นสูง</t>
  </si>
  <si>
    <t>รถเอกซเรย์เคลือบสารนาโนต้านจุลชีพ</t>
  </si>
  <si>
    <t xml:space="preserve">อาหารทางการแพทย์สำหรับคนปกติ ผู้ที่เป็นเบาหวาน ผู้ที่มีระดับโคเลสเตอรอลสูงในเลือด ผู้ป่วยที่ต้องการอาหารทางสายให้อาหาร </t>
  </si>
  <si>
    <t xml:space="preserve">ขนาด 40 กรัม </t>
  </si>
  <si>
    <t>ซอง</t>
  </si>
  <si>
    <t>บริษัท ไทยโอซูก้า จำกัด</t>
  </si>
  <si>
    <t>ขนาด 400 กรัม</t>
  </si>
  <si>
    <t>กระป๋อง</t>
  </si>
  <si>
    <t>ขนาด 2.5 กิโลกรัม</t>
  </si>
  <si>
    <t xml:space="preserve">อาหารทางการแพทย์สำหรับผู้ป่วยที่ต้องการโปรตีนและพลังงานสูง </t>
  </si>
  <si>
    <t xml:space="preserve">ขนาด 400 กรัม   </t>
  </si>
  <si>
    <t>A0201</t>
  </si>
  <si>
    <t>A0202</t>
  </si>
  <si>
    <t>A0301</t>
  </si>
  <si>
    <t>A0401</t>
  </si>
  <si>
    <t>A0402</t>
  </si>
  <si>
    <t>A0403</t>
  </si>
  <si>
    <t>A0404</t>
  </si>
  <si>
    <t>A0405</t>
  </si>
  <si>
    <t>A0501</t>
  </si>
  <si>
    <t>A0601</t>
  </si>
  <si>
    <t>A0602</t>
  </si>
  <si>
    <t>A0701</t>
  </si>
  <si>
    <t>A0702</t>
  </si>
  <si>
    <t>A0703</t>
  </si>
  <si>
    <t>A0801</t>
  </si>
  <si>
    <t>A0802</t>
  </si>
  <si>
    <t>A0901</t>
  </si>
  <si>
    <t>A1001</t>
  </si>
  <si>
    <t>A1002</t>
  </si>
  <si>
    <t>A1101</t>
  </si>
  <si>
    <t>A1201</t>
  </si>
  <si>
    <t>A1301</t>
  </si>
  <si>
    <t>A1401</t>
  </si>
  <si>
    <t>A1501</t>
  </si>
  <si>
    <t>A1601</t>
  </si>
  <si>
    <t>A1701</t>
  </si>
  <si>
    <t>A1801</t>
  </si>
  <si>
    <t>A1202</t>
  </si>
  <si>
    <t>A1302</t>
  </si>
  <si>
    <t>A1402</t>
  </si>
  <si>
    <t>A1403</t>
  </si>
  <si>
    <t>A1404</t>
  </si>
  <si>
    <t>A1702</t>
  </si>
  <si>
    <t>A1901</t>
  </si>
  <si>
    <t>A1902</t>
  </si>
  <si>
    <t>A2001</t>
  </si>
  <si>
    <t>A2002</t>
  </si>
  <si>
    <t>A2003</t>
  </si>
  <si>
    <t>A2004</t>
  </si>
  <si>
    <t>B0101</t>
  </si>
  <si>
    <t>B0201</t>
  </si>
  <si>
    <t>B0301</t>
  </si>
  <si>
    <t>B0401</t>
  </si>
  <si>
    <t>B0501</t>
  </si>
  <si>
    <t>B0601</t>
  </si>
  <si>
    <t>B0701</t>
  </si>
  <si>
    <t>B0801</t>
  </si>
  <si>
    <t>B0901</t>
  </si>
  <si>
    <t>B0502</t>
  </si>
  <si>
    <t>B0602</t>
  </si>
  <si>
    <t>B0603</t>
  </si>
  <si>
    <t>B0604</t>
  </si>
  <si>
    <t>B0702</t>
  </si>
  <si>
    <t>B0703</t>
  </si>
  <si>
    <t>B0704</t>
  </si>
  <si>
    <t>B0902</t>
  </si>
  <si>
    <t>B0903</t>
  </si>
  <si>
    <t>B0904</t>
  </si>
  <si>
    <t>B0905</t>
  </si>
  <si>
    <t>B0906</t>
  </si>
  <si>
    <t>B1001</t>
  </si>
  <si>
    <t>B1002</t>
  </si>
  <si>
    <t>B1003</t>
  </si>
  <si>
    <t>B1004</t>
  </si>
  <si>
    <t>C0101</t>
  </si>
  <si>
    <t>C0201</t>
  </si>
  <si>
    <t>C0301</t>
  </si>
  <si>
    <t>C0302</t>
  </si>
  <si>
    <t>C0303</t>
  </si>
  <si>
    <t>C0304</t>
  </si>
  <si>
    <t>C0305</t>
  </si>
  <si>
    <t>C0306</t>
  </si>
  <si>
    <t>C0307</t>
  </si>
  <si>
    <t>C0308</t>
  </si>
  <si>
    <t>C0309</t>
  </si>
  <si>
    <t>C0310</t>
  </si>
  <si>
    <t>C0311</t>
  </si>
  <si>
    <t>C0312</t>
  </si>
  <si>
    <t>D0101</t>
  </si>
  <si>
    <t>D0102</t>
  </si>
  <si>
    <t>D0201</t>
  </si>
  <si>
    <t>D0202</t>
  </si>
  <si>
    <t>D0203</t>
  </si>
  <si>
    <t>D0204</t>
  </si>
  <si>
    <t>D0205</t>
  </si>
  <si>
    <t>D0206</t>
  </si>
  <si>
    <t>D0301</t>
  </si>
  <si>
    <t>E0101</t>
  </si>
  <si>
    <t>E0102</t>
  </si>
  <si>
    <t>E0103</t>
  </si>
  <si>
    <t>E0201</t>
  </si>
  <si>
    <t>ยานพาหนะและการบริการทางการแพทย์</t>
  </si>
  <si>
    <t>ราคาต่อหน่วย 
(vat included)</t>
  </si>
  <si>
    <t>A0101</t>
  </si>
  <si>
    <t>รายการ / ยี่ห้อ</t>
  </si>
  <si>
    <t>หน่วยนับตามบัญชีนวัตกรรมฯ</t>
  </si>
  <si>
    <t>เดือนที่จัดซื้อ</t>
  </si>
  <si>
    <t>เดือน</t>
  </si>
  <si>
    <t>ปี</t>
  </si>
  <si>
    <r>
      <t xml:space="preserve">* หมายเหตุ : 1. หากการจัดซื้อยา เวชภัณฑ์ และวัสดุอุปกรณ์ทางการแพทย์ มีรายการซ้ำกันมากกว่า 1 รายการ ให้รายงานข้อมูลทุกรายการ
                2. ให้กรอกข้อมูลรายการยา เวชภัณฑ์ และวัสดุอุปกรณ์ทางการแพทย์ในช่อง "CODE" โดยสามารถตรวจสอบรหัสรายการได้จาก Sheet "CODE" ทั้งนี้ CODE (รหัส) เป็นรหัสที่ตั้งขึ้นมาเพื่อกรอกข้อมูลในแบบฟอร์มนี้เท่านั้น ซึ่งอาจไม่ตรงกับรหัสในบัญชีนวัตกรรมไทย
                3. </t>
    </r>
    <r>
      <rPr>
        <b/>
        <sz val="16"/>
        <color rgb="FFFF0000"/>
        <rFont val="TH SarabunPSK"/>
        <family val="2"/>
      </rPr>
      <t>*</t>
    </r>
    <r>
      <rPr>
        <b/>
        <sz val="16"/>
        <rFont val="TH SarabunPSK"/>
        <family val="2"/>
      </rPr>
      <t xml:space="preserve"> จำเป็นต้องกรอกข้อมูลช่อง </t>
    </r>
    <r>
      <rPr>
        <b/>
        <sz val="16"/>
        <color rgb="FFFF0000"/>
        <rFont val="TH SarabunPSK"/>
        <family val="2"/>
      </rPr>
      <t>"ผลการจัดซื้อ"</t>
    </r>
    <r>
      <rPr>
        <b/>
        <sz val="16"/>
        <rFont val="TH SarabunPSK"/>
        <family val="2"/>
      </rPr>
      <t xml:space="preserve">
</t>
    </r>
  </si>
  <si>
    <t>ผลการจัดซื้อ*</t>
  </si>
  <si>
    <t>เส้น</t>
  </si>
  <si>
    <t>คำชี้แจง</t>
  </si>
  <si>
    <t>ขอขอบคุณ</t>
  </si>
  <si>
    <r>
      <rPr>
        <b/>
        <sz val="14"/>
        <color theme="1"/>
        <rFont val="TH SarabunPSK"/>
        <family val="2"/>
      </rPr>
      <t>Download</t>
    </r>
    <r>
      <rPr>
        <sz val="14"/>
        <color theme="1"/>
        <rFont val="TH SarabunPSK"/>
        <family val="2"/>
      </rPr>
      <t xml:space="preserve"> แบบฟอร์มรายงานผลการจัดซื้อยา เวชภัณฑ์ และวัสดุอุปกรณ์ทางการแพทย์ (ไฟล์ Excel) 
</t>
    </r>
    <r>
      <rPr>
        <b/>
        <sz val="14"/>
        <color theme="1"/>
        <rFont val="TH SarabunPSK"/>
        <family val="2"/>
      </rPr>
      <t>จากเว็บไซต์ http://www.bb.go.th ในหัวข้อ "บัญชีนวัตกรรมไทยและสิ่งประดิษฐ์ไทย"</t>
    </r>
  </si>
  <si>
    <r>
      <t xml:space="preserve">ข้อมูลที่กรอก เป็นข้อมูล </t>
    </r>
    <r>
      <rPr>
        <b/>
        <sz val="14"/>
        <color theme="1"/>
        <rFont val="TH SarabunPSK"/>
        <family val="2"/>
      </rPr>
      <t>รายเดือน (เริ่มตั้งแต่เดือนมิถุนายน 2560)</t>
    </r>
  </si>
  <si>
    <r>
      <rPr>
        <b/>
        <sz val="14"/>
        <color theme="1"/>
        <rFont val="TH SarabunPSK"/>
        <family val="2"/>
      </rPr>
      <t>sheet "สรุป</t>
    </r>
    <r>
      <rPr>
        <sz val="14"/>
        <color theme="1"/>
        <rFont val="TH SarabunPSK"/>
        <family val="2"/>
      </rPr>
      <t>" ให้กรอกข้อมูล เดือน ชื่อกระทรวง และกรมที่สังกัด / ข้อมูลอื่นๆ จะขึ้นโดยอัตโนมัติ</t>
    </r>
  </si>
  <si>
    <r>
      <rPr>
        <b/>
        <sz val="14"/>
        <color theme="1"/>
        <rFont val="TH SarabunPSK"/>
        <family val="2"/>
      </rPr>
      <t>sheet "นอก บัญชีนวัตกรรมฯ"</t>
    </r>
    <r>
      <rPr>
        <sz val="14"/>
        <color theme="1"/>
        <rFont val="TH SarabunPSK"/>
        <family val="2"/>
      </rPr>
      <t xml:space="preserve"> กรอกข้อมูลเดือน ปี เป็นตัวเลข เช่น เดือนมิถุนายน กรอก 6 , ปี 2560 กรอก 60 เป็นต้น กระทรวง, กรม และผลการจัดซื้อยา เวชภัณฑ์ และวัสดุอุปกรณ์ทางการแพทย์ ในคอลัมน์ B , C , D , E , I , J </t>
    </r>
  </si>
  <si>
    <t>สอบถามเพิ่มเติม กองจัดทำงบประมาณด้านสังคม 3 โทร. 02-265-1949 กองมาตรฐานงบประมาณ 1 โทร. 02-265-1975  
กองมาตรฐานงบประมาณ 2 โทร. 02-265-1990</t>
  </si>
  <si>
    <r>
      <rPr>
        <b/>
        <sz val="14"/>
        <color theme="1"/>
        <rFont val="TH SarabunPSK"/>
        <family val="2"/>
      </rPr>
      <t>sheet "ใน บัญชีนวัตกรรมฯ"</t>
    </r>
    <r>
      <rPr>
        <sz val="14"/>
        <color theme="1"/>
        <rFont val="TH SarabunPSK"/>
        <family val="2"/>
      </rPr>
      <t xml:space="preserve"> กรอกข้อมูลกระทรวง, กรม, </t>
    </r>
    <r>
      <rPr>
        <b/>
        <sz val="14"/>
        <color theme="1"/>
        <rFont val="TH SarabunPSK"/>
        <family val="2"/>
      </rPr>
      <t>CODE</t>
    </r>
    <r>
      <rPr>
        <sz val="14"/>
        <color theme="1"/>
        <rFont val="TH SarabunPSK"/>
        <family val="2"/>
      </rPr>
      <t xml:space="preserve">, ผลการจัดซื้อยา เวชภัณฑ์ และวัสดุอุปกรณ์ทางการแพทย์ ในคอลัมน์ B , C , D , E , F , L , M , N , O , P โดย </t>
    </r>
    <r>
      <rPr>
        <b/>
        <sz val="14"/>
        <color theme="1"/>
        <rFont val="TH SarabunPSK"/>
        <family val="2"/>
      </rPr>
      <t>CODE</t>
    </r>
    <r>
      <rPr>
        <sz val="14"/>
        <color theme="1"/>
        <rFont val="TH SarabunPSK"/>
        <family val="2"/>
      </rPr>
      <t xml:space="preserve"> สามารถตรวจสอบรหัสรายการได้จาก sheet "CODE"  ทั้งนี้ CODE (รหัส) เป็นรหัสที่ตั้งขึ้นมาเพื่อกรอกข้อมูลในแบบฟอร์มนี้เท่านั้น ซึ่งอาจไม่ตรงกับรหัสในบัญชีนวัตกรรมไทย
* หลังจากกรอก CODE ข้อมูลช่องอื่นๆ จะขึ้นโดยอัตโนมัติ</t>
    </r>
  </si>
  <si>
    <t>แบบรายงานผลการจัดซื้อยา เวชภัณฑ์ และวัสดุอุปกรณ์ทางการแพทย์</t>
  </si>
  <si>
    <t>ยาในบัญชียาหลักแห่งชาติ</t>
  </si>
  <si>
    <t>ราคาต่อหน่วย
ตามบัญชีนวัตกรรมฯ
(บาท)</t>
  </si>
  <si>
    <t>ปริมาณ 
(เม็ด)</t>
  </si>
  <si>
    <t>ชุดที่ 2</t>
  </si>
  <si>
    <t>แบบรายงานผลการจัดซื้อยา เวชภัณฑ์ และวัสดุอุปกรณ์ทางการแพทย์ ชุดที่ 2</t>
  </si>
  <si>
    <t>แบบรายงานผลการจัดซื้อยา เวชภัณฑ์ และวัสดุอุปกรณ์ทางการแพทย์ "นอก" บัญชีนวัตกรรมไทย ชุดที่ 2</t>
  </si>
  <si>
    <t>แบบรายงานผลการจัดซื้อยา เวชภัณฑ์ และวัสดุอุปกรณ์ทางการแพทย์ "ใน" บัญชีนวัตกรรมไทย ชุดที่ 2</t>
  </si>
  <si>
    <t xml:space="preserve">ขอเปลี่ยนแปลงการจัดส่งข้อมูลทาง E-Mail  ตามหนังสือสำนักงบประมาณ </t>
  </si>
  <si>
    <t xml:space="preserve">ที่ นร 0731.2/ว 92   ลงวันที่ 24 กรกฎาคม 2560  ฉบับนี้  </t>
  </si>
  <si>
    <r>
      <rPr>
        <b/>
        <sz val="24"/>
        <color rgb="FF0000CC"/>
        <rFont val="TH SarabunPSK"/>
        <family val="2"/>
      </rPr>
      <t>จากเดิม medreport@bb.go.th</t>
    </r>
    <r>
      <rPr>
        <b/>
        <sz val="24"/>
        <color rgb="FFFF0000"/>
        <rFont val="TH SarabunPSK"/>
        <family val="2"/>
      </rPr>
      <t xml:space="preserve">  เป็น med.report@bb.mail.go.th</t>
    </r>
  </si>
  <si>
    <r>
      <t xml:space="preserve">กรุณาส่งไฟล์ Excel กลับมาที่ </t>
    </r>
    <r>
      <rPr>
        <b/>
        <sz val="14"/>
        <color theme="1"/>
        <rFont val="TH SarabunPSK"/>
        <family val="2"/>
      </rPr>
      <t>med.report@bb.mail.go.th</t>
    </r>
  </si>
  <si>
    <r>
      <t xml:space="preserve">ดูตัวอย่างการกรอกข้อมูลได้จาก </t>
    </r>
    <r>
      <rPr>
        <b/>
        <sz val="14"/>
        <color theme="1"/>
        <rFont val="TH SarabunPSK"/>
        <family val="2"/>
      </rPr>
      <t>sheet "ตัวอย่าง"</t>
    </r>
  </si>
  <si>
    <t>ส่วนราชการ ไม่สังกัดสำนักนายกรัฐมนตรี กระทรวงหรือทบวง</t>
  </si>
  <si>
    <t>โรงพยาบาลตำรวจ สำนักงานตำรวจแห่งชาติ</t>
  </si>
  <si>
    <t>โรงพยาบาลตำรวจสำนักงานตำรวจแห่งชาติ</t>
  </si>
  <si>
    <t>กรกฎาคม</t>
  </si>
</sst>
</file>

<file path=xl/styles.xml><?xml version="1.0" encoding="utf-8"?>
<styleSheet xmlns="http://schemas.openxmlformats.org/spreadsheetml/2006/main">
  <numFmts count="2">
    <numFmt numFmtId="43" formatCode="_-* #,##0.00_-;\-* #,##0.00_-;_-* &quot;-&quot;??_-;_-@_-"/>
    <numFmt numFmtId="187" formatCode="_-* #,##0_-;\-* #,##0_-;_-* &quot;-&quot;??_-;_-@_-"/>
  </numFmts>
  <fonts count="20">
    <font>
      <sz val="11"/>
      <color theme="1"/>
      <name val="Tahoma"/>
      <family val="2"/>
      <scheme val="minor"/>
    </font>
    <font>
      <sz val="11"/>
      <color theme="1"/>
      <name val="Tahoma"/>
      <family val="2"/>
      <scheme val="minor"/>
    </font>
    <font>
      <b/>
      <sz val="18"/>
      <color theme="1"/>
      <name val="TH SarabunPSK"/>
      <family val="2"/>
    </font>
    <font>
      <b/>
      <sz val="24"/>
      <color theme="1"/>
      <name val="TH SarabunPSK"/>
      <family val="2"/>
    </font>
    <font>
      <sz val="11"/>
      <color theme="1"/>
      <name val="TH SarabunPSK"/>
      <family val="2"/>
    </font>
    <font>
      <sz val="16"/>
      <color theme="1"/>
      <name val="TH SarabunPSK"/>
      <family val="2"/>
    </font>
    <font>
      <b/>
      <sz val="16"/>
      <color theme="1"/>
      <name val="TH SarabunPSK"/>
      <family val="2"/>
    </font>
    <font>
      <b/>
      <sz val="20"/>
      <color theme="1"/>
      <name val="TH SarabunPSK"/>
      <family val="2"/>
    </font>
    <font>
      <sz val="20"/>
      <color theme="1"/>
      <name val="TH SarabunPSK"/>
      <family val="2"/>
    </font>
    <font>
      <sz val="18"/>
      <color theme="1"/>
      <name val="TH SarabunPSK"/>
      <family val="2"/>
    </font>
    <font>
      <b/>
      <sz val="16"/>
      <color theme="1"/>
      <name val="Wingdings"/>
      <charset val="2"/>
    </font>
    <font>
      <b/>
      <sz val="16"/>
      <name val="TH SarabunPSK"/>
      <family val="2"/>
    </font>
    <font>
      <b/>
      <sz val="14"/>
      <color theme="1"/>
      <name val="TH SarabunPSK"/>
      <family val="2"/>
    </font>
    <font>
      <sz val="14"/>
      <color theme="1"/>
      <name val="TH SarabunPSK"/>
      <family val="2"/>
    </font>
    <font>
      <b/>
      <sz val="24"/>
      <name val="TH SarabunPSK"/>
      <family val="2"/>
    </font>
    <font>
      <b/>
      <sz val="26"/>
      <color theme="1"/>
      <name val="TH SarabunPSK"/>
      <family val="2"/>
    </font>
    <font>
      <b/>
      <sz val="16"/>
      <color rgb="FFFF0000"/>
      <name val="TH SarabunPSK"/>
      <family val="2"/>
    </font>
    <font>
      <b/>
      <sz val="11"/>
      <color theme="1"/>
      <name val="Tahoma"/>
      <family val="2"/>
      <scheme val="minor"/>
    </font>
    <font>
      <b/>
      <sz val="24"/>
      <color rgb="FF0000CC"/>
      <name val="TH SarabunPSK"/>
      <family val="2"/>
    </font>
    <font>
      <b/>
      <sz val="24"/>
      <color rgb="FFFF0000"/>
      <name val="TH SarabunPSK"/>
      <family val="2"/>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s>
  <cellStyleXfs count="2">
    <xf numFmtId="0" fontId="0" fillId="0" borderId="0"/>
    <xf numFmtId="43" fontId="1" fillId="0" borderId="0" applyFont="0" applyFill="0" applyBorder="0" applyAlignment="0" applyProtection="0"/>
  </cellStyleXfs>
  <cellXfs count="140">
    <xf numFmtId="0" fontId="0" fillId="0" borderId="0" xfId="0"/>
    <xf numFmtId="0" fontId="7" fillId="0" borderId="0" xfId="0" applyFont="1" applyAlignment="1">
      <alignment horizontal="center"/>
    </xf>
    <xf numFmtId="0" fontId="2" fillId="0" borderId="0" xfId="0" applyFont="1" applyAlignment="1">
      <alignment horizontal="center"/>
    </xf>
    <xf numFmtId="0" fontId="5" fillId="0" borderId="1" xfId="0" applyFont="1" applyBorder="1" applyAlignment="1">
      <alignment horizontal="center" vertical="top"/>
    </xf>
    <xf numFmtId="0" fontId="13" fillId="0" borderId="1" xfId="0" applyFont="1" applyBorder="1" applyAlignment="1">
      <alignment wrapText="1"/>
    </xf>
    <xf numFmtId="0" fontId="13" fillId="0" borderId="1" xfId="0" applyFont="1" applyBorder="1"/>
    <xf numFmtId="0" fontId="13" fillId="0" borderId="1" xfId="0" applyFont="1" applyBorder="1" applyAlignment="1">
      <alignment vertical="top" wrapText="1"/>
    </xf>
    <xf numFmtId="0" fontId="4" fillId="0" borderId="0" xfId="0" applyFont="1" applyProtection="1">
      <protection locked="0"/>
    </xf>
    <xf numFmtId="0" fontId="14" fillId="0" borderId="0" xfId="0" applyFont="1" applyAlignment="1" applyProtection="1">
      <protection locked="0"/>
    </xf>
    <xf numFmtId="0" fontId="14" fillId="0" borderId="0" xfId="0" applyFont="1" applyAlignment="1" applyProtection="1">
      <alignment horizontal="right"/>
      <protection locked="0"/>
    </xf>
    <xf numFmtId="0" fontId="14" fillId="0" borderId="0" xfId="0" applyFont="1" applyAlignment="1" applyProtection="1">
      <alignment horizontal="left"/>
      <protection locked="0"/>
    </xf>
    <xf numFmtId="0" fontId="8" fillId="0" borderId="0" xfId="0" applyFont="1" applyProtection="1">
      <protection locked="0"/>
    </xf>
    <xf numFmtId="0" fontId="7" fillId="0" borderId="0" xfId="0" applyFont="1" applyAlignment="1" applyProtection="1">
      <alignment horizontal="left"/>
      <protection locked="0"/>
    </xf>
    <xf numFmtId="0" fontId="7" fillId="0" borderId="0" xfId="0" applyFont="1" applyProtection="1">
      <protection locked="0"/>
    </xf>
    <xf numFmtId="43" fontId="7" fillId="0" borderId="0" xfId="1" applyFont="1" applyProtection="1">
      <protection locked="0"/>
    </xf>
    <xf numFmtId="0" fontId="4" fillId="0" borderId="0" xfId="0" applyFont="1" applyBorder="1" applyAlignment="1" applyProtection="1">
      <alignment horizontal="center" vertical="center"/>
      <protection locked="0"/>
    </xf>
    <xf numFmtId="43" fontId="2" fillId="0" borderId="14" xfId="1" applyFont="1" applyBorder="1" applyAlignment="1" applyProtection="1">
      <alignment horizontal="center" vertical="center" wrapText="1"/>
      <protection locked="0"/>
    </xf>
    <xf numFmtId="43" fontId="2" fillId="0" borderId="15" xfId="1" applyFont="1" applyBorder="1" applyAlignment="1" applyProtection="1">
      <alignment horizontal="center" vertical="center" wrapText="1"/>
      <protection locked="0"/>
    </xf>
    <xf numFmtId="43" fontId="2" fillId="0" borderId="31" xfId="1" applyFont="1" applyBorder="1" applyAlignment="1" applyProtection="1">
      <alignment horizontal="center" vertical="center" wrapText="1"/>
      <protection locked="0"/>
    </xf>
    <xf numFmtId="43" fontId="2" fillId="0" borderId="32" xfId="1" applyFont="1" applyBorder="1" applyAlignment="1" applyProtection="1">
      <alignment horizontal="center" vertical="center" wrapText="1"/>
      <protection locked="0"/>
    </xf>
    <xf numFmtId="0" fontId="9" fillId="0" borderId="16" xfId="0" applyFont="1" applyBorder="1" applyAlignment="1" applyProtection="1">
      <alignment horizontal="center"/>
      <protection locked="0"/>
    </xf>
    <xf numFmtId="0" fontId="9" fillId="0" borderId="26" xfId="0" applyFont="1" applyBorder="1" applyAlignment="1" applyProtection="1">
      <alignment horizontal="left"/>
      <protection locked="0"/>
    </xf>
    <xf numFmtId="0" fontId="9" fillId="0" borderId="36" xfId="0" applyFont="1" applyBorder="1" applyAlignment="1" applyProtection="1">
      <alignment horizontal="left"/>
      <protection locked="0"/>
    </xf>
    <xf numFmtId="0" fontId="9" fillId="0" borderId="0" xfId="0" applyFont="1" applyProtection="1">
      <protection locked="0"/>
    </xf>
    <xf numFmtId="0" fontId="9" fillId="0" borderId="11" xfId="0" applyFont="1" applyBorder="1" applyAlignment="1" applyProtection="1">
      <alignment horizontal="center"/>
      <protection locked="0"/>
    </xf>
    <xf numFmtId="0" fontId="9" fillId="0" borderId="5" xfId="0" applyFont="1" applyBorder="1" applyAlignment="1" applyProtection="1">
      <alignment horizontal="left"/>
      <protection locked="0"/>
    </xf>
    <xf numFmtId="0" fontId="9" fillId="0" borderId="34" xfId="0" applyFont="1" applyBorder="1" applyAlignment="1" applyProtection="1">
      <alignment horizontal="left"/>
      <protection locked="0"/>
    </xf>
    <xf numFmtId="0" fontId="9" fillId="0" borderId="14" xfId="0" applyFont="1" applyBorder="1" applyAlignment="1" applyProtection="1">
      <alignment horizontal="center"/>
      <protection locked="0"/>
    </xf>
    <xf numFmtId="0" fontId="9" fillId="0" borderId="29" xfId="0" applyFont="1" applyBorder="1" applyAlignment="1" applyProtection="1">
      <alignment horizontal="left"/>
      <protection locked="0"/>
    </xf>
    <xf numFmtId="0" fontId="2" fillId="0" borderId="19"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43" fontId="5" fillId="0" borderId="0" xfId="1" applyFont="1" applyAlignment="1" applyProtection="1">
      <alignment vertical="center"/>
      <protection locked="0"/>
    </xf>
    <xf numFmtId="0" fontId="5" fillId="0" borderId="0" xfId="0" applyFont="1" applyAlignment="1" applyProtection="1">
      <alignment horizontal="center"/>
      <protection locked="0"/>
    </xf>
    <xf numFmtId="43" fontId="4" fillId="0" borderId="0" xfId="1" applyFont="1" applyProtection="1">
      <protection locked="0"/>
    </xf>
    <xf numFmtId="43" fontId="9" fillId="2" borderId="16" xfId="1" applyFont="1" applyFill="1" applyBorder="1" applyAlignment="1" applyProtection="1">
      <alignment horizontal="center"/>
      <protection hidden="1"/>
    </xf>
    <xf numFmtId="43" fontId="9" fillId="2" borderId="18" xfId="1" applyFont="1" applyFill="1" applyBorder="1" applyAlignment="1" applyProtection="1">
      <alignment horizontal="center"/>
      <protection hidden="1"/>
    </xf>
    <xf numFmtId="43" fontId="9" fillId="2" borderId="12" xfId="1" applyFont="1" applyFill="1" applyBorder="1" applyAlignment="1" applyProtection="1">
      <alignment horizontal="center"/>
      <protection hidden="1"/>
    </xf>
    <xf numFmtId="43" fontId="9" fillId="2" borderId="26" xfId="1" applyFont="1" applyFill="1" applyBorder="1" applyAlignment="1" applyProtection="1">
      <alignment horizontal="center"/>
      <protection hidden="1"/>
    </xf>
    <xf numFmtId="43" fontId="9" fillId="2" borderId="11" xfId="1" applyFont="1" applyFill="1" applyBorder="1" applyAlignment="1" applyProtection="1">
      <alignment horizontal="center"/>
      <protection hidden="1"/>
    </xf>
    <xf numFmtId="43" fontId="9" fillId="2" borderId="13" xfId="1" applyFont="1" applyFill="1" applyBorder="1" applyAlignment="1" applyProtection="1">
      <alignment horizontal="center"/>
      <protection hidden="1"/>
    </xf>
    <xf numFmtId="43" fontId="9" fillId="2" borderId="5" xfId="1" applyFont="1" applyFill="1" applyBorder="1" applyAlignment="1" applyProtection="1">
      <alignment horizontal="center"/>
      <protection hidden="1"/>
    </xf>
    <xf numFmtId="43" fontId="9" fillId="2" borderId="25" xfId="1" applyFont="1" applyFill="1" applyBorder="1" applyAlignment="1" applyProtection="1">
      <alignment horizontal="center"/>
      <protection hidden="1"/>
    </xf>
    <xf numFmtId="43" fontId="9" fillId="2" borderId="14" xfId="1" applyFont="1" applyFill="1" applyBorder="1" applyAlignment="1" applyProtection="1">
      <alignment horizontal="center"/>
      <protection hidden="1"/>
    </xf>
    <xf numFmtId="43" fontId="9" fillId="2" borderId="29" xfId="1" applyFont="1" applyFill="1" applyBorder="1" applyAlignment="1" applyProtection="1">
      <alignment horizontal="center"/>
      <protection hidden="1"/>
    </xf>
    <xf numFmtId="43" fontId="2" fillId="2" borderId="21" xfId="1" applyFont="1" applyFill="1" applyBorder="1" applyAlignment="1" applyProtection="1">
      <alignment horizontal="center" vertical="center"/>
      <protection hidden="1"/>
    </xf>
    <xf numFmtId="43" fontId="2" fillId="2" borderId="22" xfId="1" applyFont="1" applyFill="1" applyBorder="1" applyAlignment="1" applyProtection="1">
      <alignment horizontal="center" vertical="center"/>
      <protection hidden="1"/>
    </xf>
    <xf numFmtId="43" fontId="2" fillId="2" borderId="30" xfId="1" applyFont="1" applyFill="1" applyBorder="1" applyAlignment="1" applyProtection="1">
      <alignment horizontal="center" vertical="center"/>
      <protection hidden="1"/>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43" fontId="6" fillId="0" borderId="1" xfId="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43" fontId="5" fillId="0" borderId="1" xfId="1" applyFont="1" applyBorder="1" applyAlignment="1" applyProtection="1">
      <alignment horizontal="center" vertical="center"/>
      <protection locked="0"/>
    </xf>
    <xf numFmtId="43" fontId="6" fillId="0" borderId="0" xfId="1" applyFont="1" applyAlignment="1" applyProtection="1">
      <alignment horizontal="center" vertical="center"/>
      <protection locked="0"/>
    </xf>
    <xf numFmtId="0" fontId="6" fillId="2" borderId="1" xfId="0" applyFont="1" applyFill="1" applyBorder="1" applyAlignment="1" applyProtection="1">
      <alignment horizontal="center" vertical="center"/>
    </xf>
    <xf numFmtId="0" fontId="6" fillId="2" borderId="1"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xf>
    <xf numFmtId="0" fontId="6" fillId="4" borderId="1" xfId="0" applyFont="1" applyFill="1" applyBorder="1" applyAlignment="1" applyProtection="1">
      <alignment horizontal="center" vertical="center"/>
    </xf>
    <xf numFmtId="0" fontId="10" fillId="4" borderId="1" xfId="0" applyFont="1" applyFill="1" applyBorder="1" applyAlignment="1" applyProtection="1">
      <alignment horizontal="center" vertical="center"/>
    </xf>
    <xf numFmtId="0" fontId="5" fillId="2" borderId="1" xfId="0" applyFont="1" applyFill="1" applyBorder="1" applyAlignment="1" applyProtection="1">
      <alignment horizontal="center" vertical="center"/>
      <protection hidden="1"/>
    </xf>
    <xf numFmtId="0" fontId="5" fillId="2" borderId="1" xfId="0" applyFont="1" applyFill="1" applyBorder="1" applyAlignment="1" applyProtection="1">
      <alignment horizontal="left" vertical="center"/>
      <protection hidden="1"/>
    </xf>
    <xf numFmtId="43" fontId="5" fillId="2" borderId="1" xfId="1" applyFont="1" applyFill="1" applyBorder="1" applyAlignment="1" applyProtection="1">
      <alignment horizontal="center" vertical="center"/>
      <protection hidden="1"/>
    </xf>
    <xf numFmtId="0" fontId="5" fillId="3" borderId="1" xfId="0" applyFont="1" applyFill="1" applyBorder="1" applyAlignment="1" applyProtection="1">
      <alignment horizontal="center" vertical="center"/>
      <protection locked="0"/>
    </xf>
    <xf numFmtId="187" fontId="5" fillId="0" borderId="1" xfId="1" applyNumberFormat="1" applyFont="1" applyBorder="1" applyAlignment="1" applyProtection="1">
      <alignment horizontal="center" vertical="center"/>
      <protection locked="0"/>
    </xf>
    <xf numFmtId="43" fontId="5" fillId="0" borderId="1" xfId="1"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6" fillId="0" borderId="0" xfId="0" applyFont="1" applyAlignment="1" applyProtection="1">
      <alignment horizontal="left" vertical="center" wrapText="1"/>
      <protection locked="0"/>
    </xf>
    <xf numFmtId="187" fontId="6" fillId="0" borderId="0" xfId="1" applyNumberFormat="1" applyFont="1" applyAlignment="1" applyProtection="1">
      <alignment horizontal="center" vertical="center"/>
      <protection locked="0"/>
    </xf>
    <xf numFmtId="43" fontId="5" fillId="2" borderId="1" xfId="1" applyFont="1" applyFill="1" applyBorder="1" applyAlignment="1" applyProtection="1">
      <alignment horizontal="left" vertical="center"/>
      <protection hidden="1"/>
    </xf>
    <xf numFmtId="0" fontId="12" fillId="0" borderId="1" xfId="0" applyFont="1" applyBorder="1" applyAlignment="1">
      <alignment horizontal="center" vertical="top"/>
    </xf>
    <xf numFmtId="0" fontId="12" fillId="3" borderId="1" xfId="0" applyFont="1" applyFill="1" applyBorder="1" applyAlignment="1">
      <alignment horizontal="center" vertical="top"/>
    </xf>
    <xf numFmtId="0" fontId="12" fillId="0" borderId="1" xfId="0" applyFont="1" applyBorder="1" applyAlignment="1">
      <alignment horizontal="center" vertical="top" wrapText="1"/>
    </xf>
    <xf numFmtId="187" fontId="12" fillId="0" borderId="1" xfId="1" applyNumberFormat="1" applyFont="1" applyBorder="1" applyAlignment="1">
      <alignment horizontal="center" vertical="top" wrapText="1"/>
    </xf>
    <xf numFmtId="43" fontId="12" fillId="0" borderId="1" xfId="1" applyNumberFormat="1" applyFont="1" applyBorder="1" applyAlignment="1">
      <alignment horizontal="center" vertical="top" wrapText="1"/>
    </xf>
    <xf numFmtId="0" fontId="13" fillId="0" borderId="1" xfId="0" applyFont="1" applyBorder="1" applyAlignment="1">
      <alignment horizontal="center" vertical="top"/>
    </xf>
    <xf numFmtId="0" fontId="13" fillId="0" borderId="1" xfId="0" applyFont="1" applyBorder="1" applyAlignment="1">
      <alignment horizontal="left" vertical="top" wrapText="1"/>
    </xf>
    <xf numFmtId="187" fontId="13" fillId="0" borderId="1" xfId="1" applyNumberFormat="1" applyFont="1" applyBorder="1" applyAlignment="1">
      <alignment horizontal="left" vertical="top"/>
    </xf>
    <xf numFmtId="43" fontId="13" fillId="0" borderId="1" xfId="1" applyNumberFormat="1" applyFont="1" applyBorder="1" applyAlignment="1">
      <alignment vertical="top"/>
    </xf>
    <xf numFmtId="0" fontId="13" fillId="0" borderId="1" xfId="0" applyFont="1" applyBorder="1" applyAlignment="1">
      <alignment vertical="top"/>
    </xf>
    <xf numFmtId="187" fontId="13" fillId="0" borderId="1" xfId="1" applyNumberFormat="1" applyFont="1" applyBorder="1" applyAlignment="1">
      <alignment vertical="top"/>
    </xf>
    <xf numFmtId="187" fontId="13" fillId="0" borderId="1" xfId="1" applyNumberFormat="1" applyFont="1" applyBorder="1" applyAlignment="1">
      <alignment horizontal="center" vertical="top"/>
    </xf>
    <xf numFmtId="0" fontId="13" fillId="0" borderId="1" xfId="0" applyFont="1" applyBorder="1" applyAlignment="1">
      <alignment horizontal="center" vertical="top" wrapText="1"/>
    </xf>
    <xf numFmtId="43" fontId="13" fillId="0" borderId="1" xfId="1" applyNumberFormat="1" applyFont="1" applyBorder="1" applyAlignment="1">
      <alignment horizontal="right" vertical="top"/>
    </xf>
    <xf numFmtId="0" fontId="13" fillId="0" borderId="1" xfId="0" applyFont="1" applyFill="1" applyBorder="1" applyAlignment="1">
      <alignment horizontal="center" vertical="top"/>
    </xf>
    <xf numFmtId="0" fontId="13" fillId="0" borderId="1" xfId="0" applyFont="1" applyFill="1" applyBorder="1" applyAlignment="1">
      <alignment vertical="top" wrapText="1"/>
    </xf>
    <xf numFmtId="0" fontId="13" fillId="0" borderId="1" xfId="0" applyFont="1" applyFill="1" applyBorder="1" applyAlignment="1">
      <alignment horizontal="center" vertical="top" wrapText="1"/>
    </xf>
    <xf numFmtId="187" fontId="13" fillId="0" borderId="1" xfId="1" applyNumberFormat="1" applyFont="1" applyFill="1" applyBorder="1" applyAlignment="1">
      <alignment horizontal="center" vertical="top"/>
    </xf>
    <xf numFmtId="43" fontId="13" fillId="0" borderId="1" xfId="1" applyNumberFormat="1" applyFont="1" applyFill="1" applyBorder="1" applyAlignment="1">
      <alignment vertical="top"/>
    </xf>
    <xf numFmtId="0" fontId="13" fillId="0" borderId="1" xfId="0" applyFont="1" applyFill="1" applyBorder="1" applyAlignment="1">
      <alignment vertical="top"/>
    </xf>
    <xf numFmtId="0" fontId="0" fillId="0" borderId="0" xfId="0" applyAlignment="1">
      <alignment horizontal="center" vertical="top"/>
    </xf>
    <xf numFmtId="0" fontId="17"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5" borderId="0" xfId="0" applyFill="1"/>
    <xf numFmtId="0" fontId="18" fillId="0" borderId="0" xfId="0" applyFont="1"/>
    <xf numFmtId="0" fontId="19" fillId="0" borderId="0" xfId="0" applyFont="1"/>
    <xf numFmtId="0" fontId="7" fillId="0" borderId="0" xfId="0" applyFont="1" applyAlignment="1">
      <alignment horizontal="center"/>
    </xf>
    <xf numFmtId="0" fontId="2" fillId="0" borderId="35" xfId="0" applyFont="1" applyBorder="1" applyAlignment="1">
      <alignment horizontal="center" vertical="center"/>
    </xf>
    <xf numFmtId="0" fontId="2" fillId="0" borderId="9"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5" fillId="0" borderId="0" xfId="0" applyFont="1" applyBorder="1" applyAlignment="1" applyProtection="1">
      <alignment horizontal="left"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43" fontId="2" fillId="0" borderId="8" xfId="1" applyFont="1" applyBorder="1" applyAlignment="1" applyProtection="1">
      <alignment horizontal="center" vertical="center" wrapText="1"/>
      <protection locked="0"/>
    </xf>
    <xf numFmtId="43" fontId="2" fillId="0" borderId="4" xfId="1" applyFont="1" applyBorder="1" applyAlignment="1" applyProtection="1">
      <alignment horizontal="center" vertical="center" wrapText="1"/>
      <protection locked="0"/>
    </xf>
    <xf numFmtId="43" fontId="2" fillId="0" borderId="9" xfId="1" applyFont="1" applyBorder="1" applyAlignment="1" applyProtection="1">
      <alignment horizontal="center" vertical="center" wrapText="1"/>
      <protection locked="0"/>
    </xf>
    <xf numFmtId="43" fontId="2" fillId="0" borderId="2" xfId="1" applyFont="1" applyBorder="1" applyAlignment="1" applyProtection="1">
      <alignment horizontal="center" vertical="center" wrapText="1"/>
      <protection locked="0"/>
    </xf>
    <xf numFmtId="43" fontId="2" fillId="0" borderId="24" xfId="1" applyFont="1" applyBorder="1" applyAlignment="1" applyProtection="1">
      <alignment horizontal="center" vertical="center" wrapText="1"/>
      <protection locked="0"/>
    </xf>
    <xf numFmtId="43" fontId="2" fillId="0" borderId="3" xfId="1" applyFont="1" applyBorder="1" applyAlignment="1" applyProtection="1">
      <alignment horizontal="center" vertical="center" wrapText="1"/>
      <protection locked="0"/>
    </xf>
    <xf numFmtId="0" fontId="2" fillId="0" borderId="2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43" fontId="2" fillId="0" borderId="27" xfId="1" applyFont="1" applyBorder="1" applyAlignment="1" applyProtection="1">
      <alignment horizontal="center" vertical="center" wrapText="1"/>
      <protection locked="0"/>
    </xf>
    <xf numFmtId="43" fontId="2" fillId="0" borderId="18" xfId="1" applyFont="1" applyBorder="1" applyAlignment="1" applyProtection="1">
      <alignment horizontal="center" vertical="center" wrapText="1"/>
      <protection locked="0"/>
    </xf>
    <xf numFmtId="43" fontId="2" fillId="0" borderId="33" xfId="1" applyFont="1" applyBorder="1" applyAlignment="1" applyProtection="1">
      <alignment horizontal="center" vertical="center" wrapText="1"/>
      <protection locked="0"/>
    </xf>
    <xf numFmtId="43" fontId="2" fillId="0" borderId="17" xfId="1"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2" borderId="1" xfId="0" applyFont="1" applyFill="1" applyBorder="1" applyAlignment="1" applyProtection="1">
      <alignment horizontal="center" vertical="center"/>
    </xf>
    <xf numFmtId="0" fontId="3" fillId="0" borderId="0" xfId="0" applyFont="1" applyAlignment="1" applyProtection="1">
      <alignment horizontal="center" vertical="center"/>
      <protection locked="0"/>
    </xf>
    <xf numFmtId="43" fontId="6" fillId="0" borderId="1" xfId="1" applyFont="1" applyBorder="1" applyAlignment="1" applyProtection="1">
      <alignment horizontal="center" vertical="center" wrapText="1"/>
      <protection locked="0"/>
    </xf>
    <xf numFmtId="187" fontId="6" fillId="0" borderId="1" xfId="1" applyNumberFormat="1" applyFont="1" applyBorder="1" applyAlignment="1" applyProtection="1">
      <alignment horizontal="center" vertical="center" wrapText="1"/>
      <protection locked="0"/>
    </xf>
    <xf numFmtId="0" fontId="11" fillId="0" borderId="0" xfId="0" applyFont="1" applyBorder="1" applyAlignment="1" applyProtection="1">
      <alignment horizontal="left" vertical="top" wrapText="1"/>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43" fontId="12" fillId="2" borderId="1" xfId="1" applyFont="1" applyFill="1" applyBorder="1" applyAlignment="1" applyProtection="1">
      <alignment horizontal="center" vertical="center" wrapText="1"/>
      <protection locked="0"/>
    </xf>
    <xf numFmtId="43" fontId="6" fillId="2" borderId="1" xfId="1"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wrapText="1"/>
      <protection locked="0"/>
    </xf>
    <xf numFmtId="43" fontId="16" fillId="0" borderId="5" xfId="1" applyFont="1" applyBorder="1" applyAlignment="1" applyProtection="1">
      <alignment horizontal="center" vertical="center" wrapText="1"/>
      <protection locked="0"/>
    </xf>
    <xf numFmtId="43" fontId="16" fillId="0" borderId="6" xfId="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cellXfs>
  <cellStyles count="2">
    <cellStyle name="เครื่องหมายจุลภาค" xfId="1" builtinId="3"/>
    <cellStyle name="ปกติ"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85726</xdr:rowOff>
    </xdr:from>
    <xdr:to>
      <xdr:col>9</xdr:col>
      <xdr:colOff>621264</xdr:colOff>
      <xdr:row>17</xdr:row>
      <xdr:rowOff>19051</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6675" y="85726"/>
          <a:ext cx="6726789" cy="30099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0</xdr:col>
      <xdr:colOff>57150</xdr:colOff>
      <xdr:row>17</xdr:row>
      <xdr:rowOff>133350</xdr:rowOff>
    </xdr:from>
    <xdr:to>
      <xdr:col>12</xdr:col>
      <xdr:colOff>323850</xdr:colOff>
      <xdr:row>36</xdr:row>
      <xdr:rowOff>52348</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57150" y="3209925"/>
          <a:ext cx="8496300" cy="3357523"/>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0</xdr:col>
      <xdr:colOff>66676</xdr:colOff>
      <xdr:row>36</xdr:row>
      <xdr:rowOff>171451</xdr:rowOff>
    </xdr:from>
    <xdr:to>
      <xdr:col>30</xdr:col>
      <xdr:colOff>619125</xdr:colOff>
      <xdr:row>52</xdr:row>
      <xdr:rowOff>161037</xdr:rowOff>
    </xdr:to>
    <xdr:pic>
      <xdr:nvPicPr>
        <xdr:cNvPr id="4" name="Picture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66676" y="6686551"/>
          <a:ext cx="21126449" cy="2885186"/>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ชุดรูปแบบ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B17"/>
  <sheetViews>
    <sheetView workbookViewId="0">
      <selection activeCell="B4" sqref="B4"/>
    </sheetView>
  </sheetViews>
  <sheetFormatPr defaultRowHeight="14.25"/>
  <cols>
    <col min="1" max="1" width="4.125" customWidth="1"/>
    <col min="2" max="2" width="88.375" customWidth="1"/>
  </cols>
  <sheetData>
    <row r="1" spans="1:2" ht="26.25">
      <c r="A1" s="96" t="s">
        <v>282</v>
      </c>
      <c r="B1" s="96"/>
    </row>
    <row r="2" spans="1:2" ht="26.25">
      <c r="A2" s="96" t="s">
        <v>294</v>
      </c>
      <c r="B2" s="96"/>
    </row>
    <row r="3" spans="1:2" ht="26.25">
      <c r="A3" s="1"/>
      <c r="B3" s="2" t="s">
        <v>290</v>
      </c>
    </row>
    <row r="4" spans="1:2" ht="37.5">
      <c r="A4" s="3">
        <v>1</v>
      </c>
      <c r="B4" s="4" t="s">
        <v>284</v>
      </c>
    </row>
    <row r="5" spans="1:2" ht="21">
      <c r="A5" s="3">
        <v>2</v>
      </c>
      <c r="B5" s="5" t="s">
        <v>285</v>
      </c>
    </row>
    <row r="6" spans="1:2" ht="21">
      <c r="A6" s="3">
        <v>3</v>
      </c>
      <c r="B6" s="5" t="s">
        <v>302</v>
      </c>
    </row>
    <row r="7" spans="1:2" ht="21">
      <c r="A7" s="3">
        <v>4</v>
      </c>
      <c r="B7" s="5" t="s">
        <v>286</v>
      </c>
    </row>
    <row r="8" spans="1:2" ht="37.5">
      <c r="A8" s="3">
        <v>5</v>
      </c>
      <c r="B8" s="4" t="s">
        <v>287</v>
      </c>
    </row>
    <row r="9" spans="1:2" ht="75">
      <c r="A9" s="3">
        <v>6</v>
      </c>
      <c r="B9" s="6" t="s">
        <v>289</v>
      </c>
    </row>
    <row r="10" spans="1:2" ht="21">
      <c r="A10" s="3">
        <v>7</v>
      </c>
      <c r="B10" s="5" t="s">
        <v>301</v>
      </c>
    </row>
    <row r="11" spans="1:2" ht="37.5">
      <c r="A11" s="3">
        <v>8</v>
      </c>
      <c r="B11" s="4" t="s">
        <v>288</v>
      </c>
    </row>
    <row r="12" spans="1:2" ht="23.25">
      <c r="A12" s="97" t="s">
        <v>283</v>
      </c>
      <c r="B12" s="97"/>
    </row>
    <row r="15" spans="1:2" ht="30.75">
      <c r="B15" s="94" t="s">
        <v>298</v>
      </c>
    </row>
    <row r="16" spans="1:2" ht="30.75">
      <c r="B16" s="94" t="s">
        <v>299</v>
      </c>
    </row>
    <row r="17" spans="2:2" ht="30.75">
      <c r="B17" s="95" t="s">
        <v>300</v>
      </c>
    </row>
  </sheetData>
  <mergeCells count="3">
    <mergeCell ref="A1:B1"/>
    <mergeCell ref="A12:B12"/>
    <mergeCell ref="A2:B2"/>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O31" sqref="O31"/>
    </sheetView>
  </sheetViews>
  <sheetFormatPr defaultColWidth="9" defaultRowHeight="14.25"/>
  <cols>
    <col min="1" max="16384" width="9" style="93"/>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pageSetUpPr fitToPage="1"/>
  </sheetPr>
  <dimension ref="A1:I18"/>
  <sheetViews>
    <sheetView tabSelected="1" zoomScale="80" zoomScaleNormal="80" workbookViewId="0">
      <selection activeCell="E2" sqref="E2"/>
    </sheetView>
  </sheetViews>
  <sheetFormatPr defaultColWidth="9" defaultRowHeight="21"/>
  <cols>
    <col min="1" max="1" width="9.875" style="33" customWidth="1"/>
    <col min="2" max="2" width="34.375" style="7" customWidth="1"/>
    <col min="3" max="3" width="16.75" style="7" customWidth="1"/>
    <col min="4" max="4" width="17.75" style="7" bestFit="1" customWidth="1"/>
    <col min="5" max="5" width="16.625" style="7" customWidth="1"/>
    <col min="6" max="6" width="17.75" style="7" bestFit="1" customWidth="1"/>
    <col min="7" max="7" width="16.375" style="34" customWidth="1"/>
    <col min="8" max="8" width="17.75" style="34" bestFit="1" customWidth="1"/>
    <col min="9" max="9" width="14.25" style="7" customWidth="1"/>
    <col min="10" max="16384" width="9" style="7"/>
  </cols>
  <sheetData>
    <row r="1" spans="1:9" ht="33.75">
      <c r="A1" s="101" t="s">
        <v>295</v>
      </c>
      <c r="B1" s="101"/>
      <c r="C1" s="101"/>
      <c r="D1" s="101"/>
      <c r="E1" s="101"/>
      <c r="F1" s="101"/>
      <c r="G1" s="101"/>
      <c r="H1" s="101"/>
      <c r="I1" s="101"/>
    </row>
    <row r="2" spans="1:9" s="11" customFormat="1" ht="30.75">
      <c r="A2" s="8"/>
      <c r="B2" s="8"/>
      <c r="C2" s="8"/>
      <c r="D2" s="9" t="s">
        <v>277</v>
      </c>
      <c r="E2" s="8" t="s">
        <v>306</v>
      </c>
      <c r="F2" s="10">
        <v>2561</v>
      </c>
      <c r="G2" s="8"/>
      <c r="H2" s="8"/>
      <c r="I2" s="8"/>
    </row>
    <row r="3" spans="1:9" s="13" customFormat="1" ht="26.25">
      <c r="A3" s="12" t="s">
        <v>4</v>
      </c>
      <c r="B3" s="13" t="s">
        <v>303</v>
      </c>
      <c r="G3" s="14"/>
      <c r="H3" s="14"/>
    </row>
    <row r="4" spans="1:9" s="13" customFormat="1" ht="33.75" customHeight="1" thickBot="1">
      <c r="A4" s="12" t="s">
        <v>5</v>
      </c>
      <c r="B4" s="13" t="s">
        <v>304</v>
      </c>
      <c r="G4" s="14"/>
      <c r="H4" s="14"/>
    </row>
    <row r="5" spans="1:9" s="15" customFormat="1" ht="24" thickBot="1">
      <c r="A5" s="103" t="s">
        <v>3</v>
      </c>
      <c r="B5" s="107" t="s">
        <v>8</v>
      </c>
      <c r="C5" s="113" t="s">
        <v>20</v>
      </c>
      <c r="D5" s="114"/>
      <c r="E5" s="114"/>
      <c r="F5" s="114"/>
      <c r="G5" s="114"/>
      <c r="H5" s="115"/>
      <c r="I5" s="98" t="s">
        <v>0</v>
      </c>
    </row>
    <row r="6" spans="1:9" s="15" customFormat="1" ht="23.25" customHeight="1" thickBot="1">
      <c r="A6" s="104"/>
      <c r="B6" s="108"/>
      <c r="C6" s="116" t="s">
        <v>27</v>
      </c>
      <c r="D6" s="117"/>
      <c r="E6" s="117"/>
      <c r="F6" s="118"/>
      <c r="G6" s="113" t="s">
        <v>31</v>
      </c>
      <c r="H6" s="115"/>
      <c r="I6" s="99"/>
    </row>
    <row r="7" spans="1:9" s="15" customFormat="1" ht="24" thickBot="1">
      <c r="A7" s="105"/>
      <c r="B7" s="109"/>
      <c r="C7" s="119" t="s">
        <v>28</v>
      </c>
      <c r="D7" s="120"/>
      <c r="E7" s="121" t="s">
        <v>29</v>
      </c>
      <c r="F7" s="122"/>
      <c r="G7" s="123"/>
      <c r="H7" s="124"/>
      <c r="I7" s="99"/>
    </row>
    <row r="8" spans="1:9" s="15" customFormat="1" ht="47.25" thickBot="1">
      <c r="A8" s="106"/>
      <c r="B8" s="110"/>
      <c r="C8" s="16" t="s">
        <v>21</v>
      </c>
      <c r="D8" s="17" t="s">
        <v>22</v>
      </c>
      <c r="E8" s="16" t="s">
        <v>21</v>
      </c>
      <c r="F8" s="17" t="s">
        <v>22</v>
      </c>
      <c r="G8" s="18" t="s">
        <v>21</v>
      </c>
      <c r="H8" s="19" t="s">
        <v>22</v>
      </c>
      <c r="I8" s="100"/>
    </row>
    <row r="9" spans="1:9" s="23" customFormat="1" ht="27.75" customHeight="1">
      <c r="A9" s="20">
        <v>1</v>
      </c>
      <c r="B9" s="21" t="s">
        <v>291</v>
      </c>
      <c r="C9" s="35">
        <f>'นอก บัญชีนวัตกรรมฯ'!I4</f>
        <v>0</v>
      </c>
      <c r="D9" s="36">
        <f>'นอก บัญชีนวัตกรรมฯ'!J4</f>
        <v>0</v>
      </c>
      <c r="E9" s="35">
        <f>'นอก บัญชีนวัตกรรมฯ'!I5</f>
        <v>0</v>
      </c>
      <c r="F9" s="37">
        <f>'นอก บัญชีนวัตกรรมฯ'!J5</f>
        <v>0</v>
      </c>
      <c r="G9" s="35">
        <f>SUMIF('ใน บัญชีนวัตกรรมฯ'!$G4:$G95,"ยาในบัญชียาหลักฯ",'ใน บัญชีนวัตกรรมฯ'!$O4:$O95)</f>
        <v>0</v>
      </c>
      <c r="H9" s="38">
        <f>SUMIF('ใน บัญชีนวัตกรรมฯ'!$G4:$G95,"ยาในบัญชียาหลักฯ",'ใน บัญชีนวัตกรรมฯ'!$P4:$P95)</f>
        <v>0</v>
      </c>
      <c r="I9" s="22"/>
    </row>
    <row r="10" spans="1:9" s="23" customFormat="1" ht="27.75" customHeight="1">
      <c r="A10" s="24">
        <v>2</v>
      </c>
      <c r="B10" s="25" t="s">
        <v>14</v>
      </c>
      <c r="C10" s="35">
        <f>'นอก บัญชีนวัตกรรมฯ'!I6</f>
        <v>0</v>
      </c>
      <c r="D10" s="36">
        <f>'นอก บัญชีนวัตกรรมฯ'!J6</f>
        <v>0</v>
      </c>
      <c r="E10" s="39">
        <f>'นอก บัญชีนวัตกรรมฯ'!I7</f>
        <v>0</v>
      </c>
      <c r="F10" s="40">
        <f>'นอก บัญชีนวัตกรรมฯ'!J7</f>
        <v>0</v>
      </c>
      <c r="G10" s="39">
        <f>SUMIF('ใน บัญชีนวัตกรรมฯ'!$G4:$G95,"ยานอกบัญชียาหลักฯ",'ใน บัญชีนวัตกรรมฯ'!$O4:$O95)</f>
        <v>0</v>
      </c>
      <c r="H10" s="41">
        <f>SUMIF('ใน บัญชีนวัตกรรมฯ'!$G4:$G95,"ยานอกบัญชียาหลักฯ",'ใน บัญชีนวัตกรรมฯ'!$P4:$P95)</f>
        <v>0</v>
      </c>
      <c r="I10" s="26"/>
    </row>
    <row r="11" spans="1:9" s="23" customFormat="1" ht="27.75" customHeight="1">
      <c r="A11" s="24">
        <v>3</v>
      </c>
      <c r="B11" s="25" t="s">
        <v>9</v>
      </c>
      <c r="C11" s="35">
        <f>'นอก บัญชีนวัตกรรมฯ'!I8</f>
        <v>0</v>
      </c>
      <c r="D11" s="36">
        <f>'นอก บัญชีนวัตกรรมฯ'!J8</f>
        <v>646815</v>
      </c>
      <c r="E11" s="39">
        <f>'นอก บัญชีนวัตกรรมฯ'!I9</f>
        <v>0</v>
      </c>
      <c r="F11" s="40">
        <f>'นอก บัญชีนวัตกรรมฯ'!J9</f>
        <v>4479303</v>
      </c>
      <c r="G11" s="39">
        <f>SUMIF('ใน บัญชีนวัตกรรมฯ'!$G4:$G95,"เวชภัณฑ์ทางการแพทย์",'ใน บัญชีนวัตกรรมฯ'!$O4:$O95)</f>
        <v>0</v>
      </c>
      <c r="H11" s="41">
        <f>SUMIF('ใน บัญชีนวัตกรรมฯ'!$G4:$G95,"เวชภัณฑ์ทางการแพทย์",'ใน บัญชีนวัตกรรมฯ'!$P4:$P95)</f>
        <v>0</v>
      </c>
      <c r="I11" s="26"/>
    </row>
    <row r="12" spans="1:9" s="23" customFormat="1" ht="27.75" customHeight="1">
      <c r="A12" s="24">
        <v>4</v>
      </c>
      <c r="B12" s="25" t="s">
        <v>10</v>
      </c>
      <c r="C12" s="35">
        <f>'นอก บัญชีนวัตกรรมฯ'!I10</f>
        <v>273982</v>
      </c>
      <c r="D12" s="36">
        <f>'นอก บัญชีนวัตกรรมฯ'!J10</f>
        <v>868144.85</v>
      </c>
      <c r="E12" s="39">
        <f>'นอก บัญชีนวัตกรรมฯ'!I11</f>
        <v>219324.55</v>
      </c>
      <c r="F12" s="40">
        <f>'นอก บัญชีนวัตกรรมฯ'!J11</f>
        <v>0</v>
      </c>
      <c r="G12" s="39">
        <f>SUMIF('ใน บัญชีนวัตกรรมฯ'!$G4:$G95,"วัสดุทางการแพทย์",'ใน บัญชีนวัตกรรมฯ'!$O4:$O95)</f>
        <v>0</v>
      </c>
      <c r="H12" s="41">
        <f>SUMIF('ใน บัญชีนวัตกรรมฯ'!$G4:$G95,"วัสดุทางการแพทย์",'ใน บัญชีนวัตกรรมฯ'!$P4:$P95)</f>
        <v>0</v>
      </c>
      <c r="I12" s="26"/>
    </row>
    <row r="13" spans="1:9" s="23" customFormat="1" ht="27.75" customHeight="1">
      <c r="A13" s="24">
        <v>5</v>
      </c>
      <c r="B13" s="25" t="s">
        <v>271</v>
      </c>
      <c r="C13" s="35">
        <f>'นอก บัญชีนวัตกรรมฯ'!I12</f>
        <v>0</v>
      </c>
      <c r="D13" s="36">
        <f>'นอก บัญชีนวัตกรรมฯ'!J12</f>
        <v>0</v>
      </c>
      <c r="E13" s="39">
        <f>'นอก บัญชีนวัตกรรมฯ'!I13</f>
        <v>0</v>
      </c>
      <c r="F13" s="40">
        <f>'นอก บัญชีนวัตกรรมฯ'!J13</f>
        <v>0</v>
      </c>
      <c r="G13" s="39">
        <f>SUMIF('ใน บัญชีนวัตกรรมฯ'!$G4:$G95,"ยานพาหนะและการบริการทางการแพทย์",'ใน บัญชีนวัตกรรมฯ'!$O4:$O95)</f>
        <v>0</v>
      </c>
      <c r="H13" s="41">
        <f>SUMIF('ใน บัญชีนวัตกรรมฯ'!$G4:$G95,"ยานพาหนะและการบริการทางการแพทย์",'ใน บัญชีนวัตกรรมฯ'!$P4:$P95)</f>
        <v>0</v>
      </c>
      <c r="I13" s="26"/>
    </row>
    <row r="14" spans="1:9" s="23" customFormat="1" ht="27.75" customHeight="1" thickBot="1">
      <c r="A14" s="27">
        <v>6</v>
      </c>
      <c r="B14" s="28" t="s">
        <v>12</v>
      </c>
      <c r="C14" s="42">
        <f>'นอก บัญชีนวัตกรรมฯ'!I14</f>
        <v>0</v>
      </c>
      <c r="D14" s="36">
        <f>'นอก บัญชีนวัตกรรมฯ'!J14</f>
        <v>0</v>
      </c>
      <c r="E14" s="39">
        <f>'นอก บัญชีนวัตกรรมฯ'!I15</f>
        <v>0</v>
      </c>
      <c r="F14" s="40">
        <f>'นอก บัญชีนวัตกรรมฯ'!J15</f>
        <v>0</v>
      </c>
      <c r="G14" s="43">
        <f>SUMIF('ใน บัญชีนวัตกรรมฯ'!$G4:$G95,"อาหารเสริม",'ใน บัญชีนวัตกรรมฯ'!$O4:$O95)</f>
        <v>0</v>
      </c>
      <c r="H14" s="44">
        <f>SUMIF('ใน บัญชีนวัตกรรมฯ'!$G4:$G95,"อาหารเสริม",'ใน บัญชีนวัตกรรมฯ'!$P4:$P95)</f>
        <v>0</v>
      </c>
      <c r="I14" s="26"/>
    </row>
    <row r="15" spans="1:9" s="30" customFormat="1" ht="24" thickBot="1">
      <c r="A15" s="111" t="s">
        <v>13</v>
      </c>
      <c r="B15" s="112"/>
      <c r="C15" s="45">
        <f t="shared" ref="C15:H15" si="0">SUM(C9:C14)</f>
        <v>273982</v>
      </c>
      <c r="D15" s="46">
        <f t="shared" si="0"/>
        <v>1514959.85</v>
      </c>
      <c r="E15" s="47">
        <f t="shared" si="0"/>
        <v>219324.55</v>
      </c>
      <c r="F15" s="46">
        <f t="shared" si="0"/>
        <v>4479303</v>
      </c>
      <c r="G15" s="45">
        <f t="shared" si="0"/>
        <v>0</v>
      </c>
      <c r="H15" s="46">
        <f t="shared" si="0"/>
        <v>0</v>
      </c>
      <c r="I15" s="29"/>
    </row>
    <row r="16" spans="1:9">
      <c r="A16" s="102"/>
      <c r="B16" s="102"/>
      <c r="C16" s="102"/>
      <c r="D16" s="102"/>
      <c r="E16" s="102"/>
      <c r="F16" s="102"/>
      <c r="G16" s="102"/>
      <c r="H16" s="102"/>
      <c r="I16" s="102"/>
    </row>
    <row r="18" spans="1:9">
      <c r="A18" s="31"/>
      <c r="B18" s="31"/>
      <c r="C18" s="31"/>
      <c r="D18" s="31"/>
      <c r="E18" s="31"/>
      <c r="F18" s="31"/>
      <c r="G18" s="32"/>
      <c r="H18" s="32"/>
      <c r="I18" s="31"/>
    </row>
  </sheetData>
  <sheetProtection algorithmName="SHA-512" hashValue="c8LXQXIqS0jm6emy6jkuhgf+0H9xm5A1SOQOZFa15mjbSvcXZLQc/OGVGN4D8ZtoNRbyTD86luOJZGo7AYdTLQ==" saltValue="0EShR4WpgQn22tWrXLkVTw==" spinCount="100000" sheet="1" objects="1" scenarios="1"/>
  <mergeCells count="11">
    <mergeCell ref="I5:I8"/>
    <mergeCell ref="A1:I1"/>
    <mergeCell ref="A16:I16"/>
    <mergeCell ref="A5:A8"/>
    <mergeCell ref="B5:B8"/>
    <mergeCell ref="A15:B15"/>
    <mergeCell ref="C5:H5"/>
    <mergeCell ref="C6:F6"/>
    <mergeCell ref="C7:D7"/>
    <mergeCell ref="E7:F7"/>
    <mergeCell ref="G6:H7"/>
  </mergeCells>
  <pageMargins left="0.25" right="0.25" top="0.75" bottom="0.75" header="0.3" footer="0.3"/>
  <pageSetup paperSize="9" scale="57" fitToHeight="0"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K15"/>
  <sheetViews>
    <sheetView workbookViewId="0">
      <selection activeCell="I17" sqref="I17"/>
    </sheetView>
  </sheetViews>
  <sheetFormatPr defaultColWidth="9" defaultRowHeight="21"/>
  <cols>
    <col min="1" max="3" width="6.625" style="48" customWidth="1"/>
    <col min="4" max="4" width="15.75" style="48" bestFit="1" customWidth="1"/>
    <col min="5" max="5" width="14.375" style="48" customWidth="1"/>
    <col min="6" max="6" width="28.25" style="48" customWidth="1"/>
    <col min="7" max="7" width="12" style="48" customWidth="1"/>
    <col min="8" max="8" width="12.25" style="48" bestFit="1" customWidth="1"/>
    <col min="9" max="9" width="14.375" style="53" customWidth="1"/>
    <col min="10" max="10" width="16" style="53" customWidth="1"/>
    <col min="11" max="11" width="17.125" style="48" customWidth="1"/>
    <col min="12" max="16384" width="9" style="48"/>
  </cols>
  <sheetData>
    <row r="1" spans="1:11" ht="30.75">
      <c r="A1" s="127" t="s">
        <v>296</v>
      </c>
      <c r="B1" s="127"/>
      <c r="C1" s="127"/>
      <c r="D1" s="127"/>
      <c r="E1" s="127"/>
      <c r="F1" s="127"/>
      <c r="G1" s="127"/>
      <c r="H1" s="127"/>
      <c r="I1" s="127"/>
      <c r="J1" s="127"/>
      <c r="K1" s="127"/>
    </row>
    <row r="2" spans="1:11" ht="26.25" customHeight="1">
      <c r="A2" s="125" t="s">
        <v>3</v>
      </c>
      <c r="B2" s="125" t="s">
        <v>276</v>
      </c>
      <c r="C2" s="125"/>
      <c r="D2" s="125" t="s">
        <v>4</v>
      </c>
      <c r="E2" s="125" t="s">
        <v>5</v>
      </c>
      <c r="F2" s="126" t="s">
        <v>7</v>
      </c>
      <c r="G2" s="126" t="s">
        <v>23</v>
      </c>
      <c r="H2" s="126"/>
      <c r="I2" s="128" t="s">
        <v>20</v>
      </c>
      <c r="J2" s="128"/>
      <c r="K2" s="125" t="s">
        <v>0</v>
      </c>
    </row>
    <row r="3" spans="1:11" ht="46.5" customHeight="1">
      <c r="A3" s="125"/>
      <c r="B3" s="49" t="s">
        <v>277</v>
      </c>
      <c r="C3" s="49" t="s">
        <v>278</v>
      </c>
      <c r="D3" s="125"/>
      <c r="E3" s="125"/>
      <c r="F3" s="126"/>
      <c r="G3" s="54" t="s">
        <v>24</v>
      </c>
      <c r="H3" s="55" t="s">
        <v>30</v>
      </c>
      <c r="I3" s="50" t="s">
        <v>21</v>
      </c>
      <c r="J3" s="50" t="s">
        <v>22</v>
      </c>
      <c r="K3" s="125"/>
    </row>
    <row r="4" spans="1:11">
      <c r="A4" s="51">
        <v>1</v>
      </c>
      <c r="B4" s="51"/>
      <c r="C4" s="51"/>
      <c r="D4" s="51"/>
      <c r="E4" s="51"/>
      <c r="F4" s="54" t="s">
        <v>16</v>
      </c>
      <c r="G4" s="56" t="s">
        <v>25</v>
      </c>
      <c r="H4" s="57"/>
      <c r="I4" s="52"/>
      <c r="J4" s="52"/>
      <c r="K4" s="49"/>
    </row>
    <row r="5" spans="1:11">
      <c r="A5" s="51">
        <v>2</v>
      </c>
      <c r="B5" s="51"/>
      <c r="C5" s="51"/>
      <c r="D5" s="51"/>
      <c r="E5" s="51"/>
      <c r="F5" s="54" t="s">
        <v>16</v>
      </c>
      <c r="G5" s="58"/>
      <c r="H5" s="56" t="s">
        <v>25</v>
      </c>
      <c r="I5" s="52"/>
      <c r="J5" s="52"/>
      <c r="K5" s="49"/>
    </row>
    <row r="6" spans="1:11">
      <c r="A6" s="51">
        <v>3</v>
      </c>
      <c r="B6" s="51"/>
      <c r="C6" s="51"/>
      <c r="D6" s="51"/>
      <c r="E6" s="51"/>
      <c r="F6" s="54" t="s">
        <v>17</v>
      </c>
      <c r="G6" s="56" t="s">
        <v>25</v>
      </c>
      <c r="H6" s="58"/>
      <c r="I6" s="52"/>
      <c r="J6" s="52"/>
      <c r="K6" s="49"/>
    </row>
    <row r="7" spans="1:11">
      <c r="A7" s="51">
        <v>4</v>
      </c>
      <c r="B7" s="51"/>
      <c r="C7" s="51"/>
      <c r="D7" s="51"/>
      <c r="E7" s="51"/>
      <c r="F7" s="54" t="s">
        <v>17</v>
      </c>
      <c r="G7" s="57"/>
      <c r="H7" s="56" t="s">
        <v>25</v>
      </c>
      <c r="I7" s="52"/>
      <c r="J7" s="52"/>
      <c r="K7" s="49"/>
    </row>
    <row r="8" spans="1:11">
      <c r="A8" s="51">
        <v>5</v>
      </c>
      <c r="B8" s="51" t="s">
        <v>306</v>
      </c>
      <c r="C8" s="51">
        <v>2561</v>
      </c>
      <c r="D8" s="51" t="s">
        <v>303</v>
      </c>
      <c r="E8" s="51" t="s">
        <v>305</v>
      </c>
      <c r="F8" s="54" t="s">
        <v>9</v>
      </c>
      <c r="G8" s="56" t="s">
        <v>25</v>
      </c>
      <c r="H8" s="57"/>
      <c r="I8" s="52"/>
      <c r="J8" s="52">
        <v>646815</v>
      </c>
      <c r="K8" s="49"/>
    </row>
    <row r="9" spans="1:11">
      <c r="A9" s="51">
        <v>6</v>
      </c>
      <c r="B9" s="51" t="s">
        <v>306</v>
      </c>
      <c r="C9" s="51">
        <v>2561</v>
      </c>
      <c r="D9" s="51" t="s">
        <v>303</v>
      </c>
      <c r="E9" s="51" t="s">
        <v>304</v>
      </c>
      <c r="F9" s="54" t="s">
        <v>9</v>
      </c>
      <c r="G9" s="58"/>
      <c r="H9" s="56" t="s">
        <v>25</v>
      </c>
      <c r="I9" s="52"/>
      <c r="J9" s="52">
        <v>4479303</v>
      </c>
      <c r="K9" s="49"/>
    </row>
    <row r="10" spans="1:11">
      <c r="A10" s="51">
        <v>7</v>
      </c>
      <c r="B10" s="51" t="s">
        <v>306</v>
      </c>
      <c r="C10" s="51">
        <v>2561</v>
      </c>
      <c r="D10" s="51" t="s">
        <v>303</v>
      </c>
      <c r="E10" s="51" t="s">
        <v>304</v>
      </c>
      <c r="F10" s="54" t="s">
        <v>10</v>
      </c>
      <c r="G10" s="56" t="s">
        <v>25</v>
      </c>
      <c r="H10" s="58"/>
      <c r="I10" s="52">
        <v>273982</v>
      </c>
      <c r="J10" s="52">
        <v>868144.85</v>
      </c>
      <c r="K10" s="49"/>
    </row>
    <row r="11" spans="1:11">
      <c r="A11" s="51">
        <v>8</v>
      </c>
      <c r="B11" s="51" t="s">
        <v>306</v>
      </c>
      <c r="C11" s="51">
        <v>2561</v>
      </c>
      <c r="D11" s="51" t="s">
        <v>303</v>
      </c>
      <c r="E11" s="51" t="s">
        <v>304</v>
      </c>
      <c r="F11" s="54" t="s">
        <v>10</v>
      </c>
      <c r="G11" s="58"/>
      <c r="H11" s="56" t="s">
        <v>25</v>
      </c>
      <c r="I11" s="52">
        <v>219324.55</v>
      </c>
      <c r="J11" s="52"/>
      <c r="K11" s="49"/>
    </row>
    <row r="12" spans="1:11">
      <c r="A12" s="51">
        <v>9</v>
      </c>
      <c r="B12" s="51"/>
      <c r="C12" s="51"/>
      <c r="D12" s="51"/>
      <c r="E12" s="51"/>
      <c r="F12" s="54" t="s">
        <v>11</v>
      </c>
      <c r="G12" s="56" t="s">
        <v>25</v>
      </c>
      <c r="H12" s="58"/>
      <c r="I12" s="52"/>
      <c r="J12" s="52"/>
      <c r="K12" s="49"/>
    </row>
    <row r="13" spans="1:11">
      <c r="A13" s="51">
        <v>10</v>
      </c>
      <c r="B13" s="51"/>
      <c r="C13" s="51"/>
      <c r="D13" s="51"/>
      <c r="E13" s="51"/>
      <c r="F13" s="54" t="s">
        <v>11</v>
      </c>
      <c r="G13" s="58"/>
      <c r="H13" s="56" t="s">
        <v>25</v>
      </c>
      <c r="I13" s="52"/>
      <c r="J13" s="52"/>
      <c r="K13" s="49"/>
    </row>
    <row r="14" spans="1:11">
      <c r="A14" s="51">
        <v>11</v>
      </c>
      <c r="B14" s="51"/>
      <c r="C14" s="51"/>
      <c r="D14" s="51"/>
      <c r="E14" s="51"/>
      <c r="F14" s="54" t="s">
        <v>12</v>
      </c>
      <c r="G14" s="56" t="s">
        <v>25</v>
      </c>
      <c r="H14" s="57"/>
      <c r="I14" s="52"/>
      <c r="J14" s="52"/>
      <c r="K14" s="49"/>
    </row>
    <row r="15" spans="1:11">
      <c r="A15" s="51">
        <v>12</v>
      </c>
      <c r="B15" s="51"/>
      <c r="C15" s="51"/>
      <c r="D15" s="51"/>
      <c r="E15" s="51"/>
      <c r="F15" s="54" t="s">
        <v>12</v>
      </c>
      <c r="G15" s="57"/>
      <c r="H15" s="56" t="s">
        <v>25</v>
      </c>
      <c r="I15" s="52"/>
      <c r="J15" s="52"/>
      <c r="K15" s="49"/>
    </row>
  </sheetData>
  <sheetProtection algorithmName="SHA-512" hashValue="RsHzzax40qtcrqvBibtv5zbPg/DM6Xa+PgnsSMLEsDmvCdokezMQ0jzXyseufPDX/zCZxV29aNrc/WwvuJ2deg==" saltValue="GoQOfmmq4RKbjoDtFJ7DQQ==" spinCount="100000" sheet="1" objects="1" scenarios="1"/>
  <mergeCells count="9">
    <mergeCell ref="B2:C2"/>
    <mergeCell ref="G2:H2"/>
    <mergeCell ref="K2:K3"/>
    <mergeCell ref="A1:K1"/>
    <mergeCell ref="A2:A3"/>
    <mergeCell ref="D2:D3"/>
    <mergeCell ref="I2:J2"/>
    <mergeCell ref="E2:E3"/>
    <mergeCell ref="F2:F3"/>
  </mergeCells>
  <pageMargins left="0.25" right="0.25" top="0.75" bottom="0.75" header="0.3" footer="0.3"/>
  <pageSetup paperSize="9" scale="89" fitToHeight="0"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R96"/>
  <sheetViews>
    <sheetView topLeftCell="J1" workbookViewId="0">
      <selection activeCell="F9" sqref="F9"/>
    </sheetView>
  </sheetViews>
  <sheetFormatPr defaultColWidth="9" defaultRowHeight="21"/>
  <cols>
    <col min="1" max="3" width="6.625" style="48" customWidth="1"/>
    <col min="4" max="4" width="15.75" style="48" bestFit="1" customWidth="1"/>
    <col min="5" max="5" width="12.75" style="48" customWidth="1"/>
    <col min="6" max="6" width="11.75" style="48" customWidth="1"/>
    <col min="7" max="7" width="29.75" style="48" bestFit="1" customWidth="1"/>
    <col min="8" max="8" width="58" style="66" bestFit="1" customWidth="1"/>
    <col min="9" max="9" width="23.75" style="66" customWidth="1"/>
    <col min="10" max="10" width="10.625" style="48" customWidth="1"/>
    <col min="11" max="11" width="12.375" style="53" customWidth="1"/>
    <col min="12" max="12" width="8.625" style="48" customWidth="1"/>
    <col min="13" max="13" width="10.125" style="67" customWidth="1"/>
    <col min="14" max="14" width="12" style="53" customWidth="1"/>
    <col min="15" max="15" width="13.625" style="53" customWidth="1"/>
    <col min="16" max="16" width="16.25" style="53" customWidth="1"/>
    <col min="17" max="17" width="37.125" style="66" customWidth="1"/>
    <col min="18" max="18" width="14" style="48" customWidth="1"/>
    <col min="19" max="16384" width="9" style="48"/>
  </cols>
  <sheetData>
    <row r="1" spans="1:18" ht="30.75">
      <c r="A1" s="127" t="s">
        <v>297</v>
      </c>
      <c r="B1" s="127"/>
      <c r="C1" s="127"/>
      <c r="D1" s="127"/>
      <c r="E1" s="127"/>
      <c r="F1" s="127"/>
      <c r="G1" s="127"/>
      <c r="H1" s="127"/>
      <c r="I1" s="127"/>
      <c r="J1" s="127"/>
      <c r="K1" s="127"/>
      <c r="L1" s="127"/>
      <c r="M1" s="127"/>
      <c r="N1" s="127"/>
      <c r="O1" s="127"/>
      <c r="P1" s="127"/>
      <c r="Q1" s="127"/>
      <c r="R1" s="127"/>
    </row>
    <row r="2" spans="1:18" ht="26.25" customHeight="1">
      <c r="A2" s="125" t="s">
        <v>3</v>
      </c>
      <c r="B2" s="125" t="s">
        <v>276</v>
      </c>
      <c r="C2" s="125"/>
      <c r="D2" s="125" t="s">
        <v>4</v>
      </c>
      <c r="E2" s="125" t="s">
        <v>5</v>
      </c>
      <c r="F2" s="135" t="s">
        <v>6</v>
      </c>
      <c r="G2" s="131" t="s">
        <v>7</v>
      </c>
      <c r="H2" s="132" t="s">
        <v>274</v>
      </c>
      <c r="I2" s="132" t="s">
        <v>19</v>
      </c>
      <c r="J2" s="136" t="s">
        <v>275</v>
      </c>
      <c r="K2" s="133" t="s">
        <v>292</v>
      </c>
      <c r="L2" s="139" t="s">
        <v>1</v>
      </c>
      <c r="M2" s="129" t="s">
        <v>26</v>
      </c>
      <c r="N2" s="128" t="s">
        <v>15</v>
      </c>
      <c r="O2" s="137" t="s">
        <v>280</v>
      </c>
      <c r="P2" s="138"/>
      <c r="Q2" s="134" t="s">
        <v>18</v>
      </c>
      <c r="R2" s="125" t="s">
        <v>0</v>
      </c>
    </row>
    <row r="3" spans="1:18" ht="46.5" customHeight="1">
      <c r="A3" s="125"/>
      <c r="B3" s="49" t="s">
        <v>277</v>
      </c>
      <c r="C3" s="49" t="s">
        <v>278</v>
      </c>
      <c r="D3" s="125"/>
      <c r="E3" s="125"/>
      <c r="F3" s="135"/>
      <c r="G3" s="131"/>
      <c r="H3" s="132"/>
      <c r="I3" s="132"/>
      <c r="J3" s="136"/>
      <c r="K3" s="133"/>
      <c r="L3" s="139"/>
      <c r="M3" s="129"/>
      <c r="N3" s="128"/>
      <c r="O3" s="50" t="s">
        <v>21</v>
      </c>
      <c r="P3" s="50" t="s">
        <v>22</v>
      </c>
      <c r="Q3" s="134"/>
      <c r="R3" s="125"/>
    </row>
    <row r="4" spans="1:18" s="65" customFormat="1">
      <c r="A4" s="51">
        <v>1</v>
      </c>
      <c r="B4" s="51"/>
      <c r="C4" s="51"/>
      <c r="D4" s="51"/>
      <c r="E4" s="51"/>
      <c r="F4" s="62"/>
      <c r="G4" s="59" t="str">
        <f>IFERROR(VLOOKUP($F4,CODE!$B:$I,2,0),"")</f>
        <v/>
      </c>
      <c r="H4" s="60" t="str">
        <f>IFERROR(VLOOKUP($F4,CODE!$B:$I,3,0),"")</f>
        <v/>
      </c>
      <c r="I4" s="60" t="str">
        <f>IFERROR(VLOOKUP($F4,CODE!$B:$I,4,0),"")</f>
        <v/>
      </c>
      <c r="J4" s="59" t="str">
        <f>IFERROR(VLOOKUP($F4,CODE!$B:$I,7,0),"")</f>
        <v/>
      </c>
      <c r="K4" s="61" t="str">
        <f>IFERROR(VLOOKUP($F4,CODE!$B:$I,6,0),"")</f>
        <v/>
      </c>
      <c r="L4" s="51"/>
      <c r="M4" s="63"/>
      <c r="N4" s="64"/>
      <c r="O4" s="52"/>
      <c r="P4" s="52"/>
      <c r="Q4" s="68" t="str">
        <f>IFERROR(VLOOKUP($F4,CODE!$B:$I,8,0),"")</f>
        <v/>
      </c>
      <c r="R4" s="51"/>
    </row>
    <row r="5" spans="1:18" s="65" customFormat="1">
      <c r="A5" s="51">
        <v>2</v>
      </c>
      <c r="B5" s="51"/>
      <c r="C5" s="51"/>
      <c r="D5" s="51"/>
      <c r="E5" s="51"/>
      <c r="F5" s="62"/>
      <c r="G5" s="59" t="str">
        <f>IFERROR(VLOOKUP($F5,CODE!$B:$I,2,0),"")</f>
        <v/>
      </c>
      <c r="H5" s="60" t="str">
        <f>IFERROR(VLOOKUP($F5,CODE!$B:$I,3,0),"")</f>
        <v/>
      </c>
      <c r="I5" s="60" t="str">
        <f>IFERROR(VLOOKUP($F5,CODE!$B:$I,4,0),"")</f>
        <v/>
      </c>
      <c r="J5" s="59" t="str">
        <f>IFERROR(VLOOKUP($F5,CODE!$B:$I,7,0),"")</f>
        <v/>
      </c>
      <c r="K5" s="61" t="str">
        <f>IFERROR(VLOOKUP($F5,CODE!$B:$I,6,0),"")</f>
        <v/>
      </c>
      <c r="L5" s="51"/>
      <c r="M5" s="63"/>
      <c r="N5" s="64"/>
      <c r="O5" s="52"/>
      <c r="P5" s="52"/>
      <c r="Q5" s="68" t="str">
        <f>IFERROR(VLOOKUP($F5,CODE!$B:$I,8,0),"")</f>
        <v/>
      </c>
      <c r="R5" s="51"/>
    </row>
    <row r="6" spans="1:18" s="65" customFormat="1">
      <c r="A6" s="51">
        <v>3</v>
      </c>
      <c r="B6" s="51"/>
      <c r="C6" s="51"/>
      <c r="D6" s="51"/>
      <c r="E6" s="51"/>
      <c r="F6" s="62"/>
      <c r="G6" s="59" t="str">
        <f>IFERROR(VLOOKUP($F6,CODE!$B:$I,2,0),"")</f>
        <v/>
      </c>
      <c r="H6" s="60" t="str">
        <f>IFERROR(VLOOKUP($F6,CODE!$B:$I,3,0),"")</f>
        <v/>
      </c>
      <c r="I6" s="60" t="str">
        <f>IFERROR(VLOOKUP($F6,CODE!$B:$I,4,0),"")</f>
        <v/>
      </c>
      <c r="J6" s="59" t="str">
        <f>IFERROR(VLOOKUP($F6,CODE!$B:$I,7,0),"")</f>
        <v/>
      </c>
      <c r="K6" s="61" t="str">
        <f>IFERROR(VLOOKUP($F6,CODE!$B:$I,6,0),"")</f>
        <v/>
      </c>
      <c r="L6" s="51"/>
      <c r="M6" s="63"/>
      <c r="N6" s="64"/>
      <c r="O6" s="52"/>
      <c r="P6" s="52"/>
      <c r="Q6" s="68" t="str">
        <f>IFERROR(VLOOKUP($F6,CODE!$B:$I,8,0),"")</f>
        <v/>
      </c>
      <c r="R6" s="51"/>
    </row>
    <row r="7" spans="1:18" s="65" customFormat="1">
      <c r="A7" s="51">
        <v>4</v>
      </c>
      <c r="B7" s="51"/>
      <c r="C7" s="51"/>
      <c r="D7" s="51"/>
      <c r="E7" s="51"/>
      <c r="F7" s="62"/>
      <c r="G7" s="59" t="str">
        <f>IFERROR(VLOOKUP($F7,CODE!$B:$I,2,0),"")</f>
        <v/>
      </c>
      <c r="H7" s="60" t="str">
        <f>IFERROR(VLOOKUP($F7,CODE!$B:$I,3,0),"")</f>
        <v/>
      </c>
      <c r="I7" s="60" t="str">
        <f>IFERROR(VLOOKUP($F7,CODE!$B:$I,4,0),"")</f>
        <v/>
      </c>
      <c r="J7" s="59" t="str">
        <f>IFERROR(VLOOKUP($F7,CODE!$B:$I,7,0),"")</f>
        <v/>
      </c>
      <c r="K7" s="61" t="str">
        <f>IFERROR(VLOOKUP($F7,CODE!$B:$I,6,0),"")</f>
        <v/>
      </c>
      <c r="L7" s="51"/>
      <c r="M7" s="63"/>
      <c r="N7" s="64"/>
      <c r="O7" s="52"/>
      <c r="P7" s="52"/>
      <c r="Q7" s="68" t="str">
        <f>IFERROR(VLOOKUP($F7,CODE!$B:$I,8,0),"")</f>
        <v/>
      </c>
      <c r="R7" s="51"/>
    </row>
    <row r="8" spans="1:18" s="65" customFormat="1">
      <c r="A8" s="51">
        <v>5</v>
      </c>
      <c r="B8" s="51"/>
      <c r="C8" s="51"/>
      <c r="D8" s="51"/>
      <c r="E8" s="51"/>
      <c r="F8" s="62"/>
      <c r="G8" s="59" t="str">
        <f>IFERROR(VLOOKUP($F8,CODE!$B:$I,2,0),"")</f>
        <v/>
      </c>
      <c r="H8" s="60" t="str">
        <f>IFERROR(VLOOKUP($F8,CODE!$B:$I,3,0),"")</f>
        <v/>
      </c>
      <c r="I8" s="60" t="str">
        <f>IFERROR(VLOOKUP($F8,CODE!$B:$I,4,0),"")</f>
        <v/>
      </c>
      <c r="J8" s="59" t="str">
        <f>IFERROR(VLOOKUP($F8,CODE!$B:$I,7,0),"")</f>
        <v/>
      </c>
      <c r="K8" s="61" t="str">
        <f>IFERROR(VLOOKUP($F8,CODE!$B:$I,6,0),"")</f>
        <v/>
      </c>
      <c r="L8" s="51"/>
      <c r="M8" s="63"/>
      <c r="N8" s="64"/>
      <c r="O8" s="52"/>
      <c r="P8" s="52"/>
      <c r="Q8" s="68" t="str">
        <f>IFERROR(VLOOKUP($F8,CODE!$B:$I,8,0),"")</f>
        <v/>
      </c>
      <c r="R8" s="51"/>
    </row>
    <row r="9" spans="1:18" s="65" customFormat="1">
      <c r="A9" s="51">
        <v>6</v>
      </c>
      <c r="B9" s="51"/>
      <c r="C9" s="51"/>
      <c r="D9" s="51"/>
      <c r="E9" s="51"/>
      <c r="F9" s="62"/>
      <c r="G9" s="59" t="str">
        <f>IFERROR(VLOOKUP($F9,CODE!$B:$I,2,0),"")</f>
        <v/>
      </c>
      <c r="H9" s="60" t="str">
        <f>IFERROR(VLOOKUP($F9,CODE!$B:$I,3,0),"")</f>
        <v/>
      </c>
      <c r="I9" s="60" t="str">
        <f>IFERROR(VLOOKUP($F9,CODE!$B:$I,4,0),"")</f>
        <v/>
      </c>
      <c r="J9" s="59" t="str">
        <f>IFERROR(VLOOKUP($F9,CODE!$B:$I,7,0),"")</f>
        <v/>
      </c>
      <c r="K9" s="61" t="str">
        <f>IFERROR(VLOOKUP($F9,CODE!$B:$I,6,0),"")</f>
        <v/>
      </c>
      <c r="L9" s="51"/>
      <c r="M9" s="63"/>
      <c r="N9" s="64"/>
      <c r="O9" s="52"/>
      <c r="P9" s="52"/>
      <c r="Q9" s="68" t="str">
        <f>IFERROR(VLOOKUP($F9,CODE!$B:$I,8,0),"")</f>
        <v/>
      </c>
      <c r="R9" s="51"/>
    </row>
    <row r="10" spans="1:18" s="65" customFormat="1">
      <c r="A10" s="51">
        <v>7</v>
      </c>
      <c r="B10" s="51"/>
      <c r="C10" s="51"/>
      <c r="D10" s="51"/>
      <c r="E10" s="51"/>
      <c r="F10" s="62"/>
      <c r="G10" s="59" t="str">
        <f>IFERROR(VLOOKUP($F10,CODE!$B:$I,2,0),"")</f>
        <v/>
      </c>
      <c r="H10" s="60" t="str">
        <f>IFERROR(VLOOKUP($F10,CODE!$B:$I,3,0),"")</f>
        <v/>
      </c>
      <c r="I10" s="60" t="str">
        <f>IFERROR(VLOOKUP($F10,CODE!$B:$I,4,0),"")</f>
        <v/>
      </c>
      <c r="J10" s="59" t="str">
        <f>IFERROR(VLOOKUP($F10,CODE!$B:$I,7,0),"")</f>
        <v/>
      </c>
      <c r="K10" s="61" t="str">
        <f>IFERROR(VLOOKUP($F10,CODE!$B:$I,6,0),"")</f>
        <v/>
      </c>
      <c r="L10" s="51"/>
      <c r="M10" s="63"/>
      <c r="N10" s="64"/>
      <c r="O10" s="52"/>
      <c r="P10" s="52"/>
      <c r="Q10" s="68" t="str">
        <f>IFERROR(VLOOKUP($F10,CODE!$B:$I,8,0),"")</f>
        <v/>
      </c>
      <c r="R10" s="51"/>
    </row>
    <row r="11" spans="1:18" s="65" customFormat="1">
      <c r="A11" s="51">
        <v>8</v>
      </c>
      <c r="B11" s="51"/>
      <c r="C11" s="51"/>
      <c r="D11" s="51"/>
      <c r="E11" s="51"/>
      <c r="F11" s="62"/>
      <c r="G11" s="59" t="str">
        <f>IFERROR(VLOOKUP($F11,CODE!$B:$I,2,0),"")</f>
        <v/>
      </c>
      <c r="H11" s="60" t="str">
        <f>IFERROR(VLOOKUP($F11,CODE!$B:$I,3,0),"")</f>
        <v/>
      </c>
      <c r="I11" s="60" t="str">
        <f>IFERROR(VLOOKUP($F11,CODE!$B:$I,4,0),"")</f>
        <v/>
      </c>
      <c r="J11" s="59" t="str">
        <f>IFERROR(VLOOKUP($F11,CODE!$B:$I,7,0),"")</f>
        <v/>
      </c>
      <c r="K11" s="61" t="str">
        <f>IFERROR(VLOOKUP($F11,CODE!$B:$I,6,0),"")</f>
        <v/>
      </c>
      <c r="L11" s="51"/>
      <c r="M11" s="63"/>
      <c r="N11" s="64"/>
      <c r="O11" s="52"/>
      <c r="P11" s="52"/>
      <c r="Q11" s="68" t="str">
        <f>IFERROR(VLOOKUP($F11,CODE!$B:$I,8,0),"")</f>
        <v/>
      </c>
      <c r="R11" s="51"/>
    </row>
    <row r="12" spans="1:18" s="65" customFormat="1">
      <c r="A12" s="51">
        <v>9</v>
      </c>
      <c r="B12" s="51"/>
      <c r="C12" s="51"/>
      <c r="D12" s="51"/>
      <c r="E12" s="51"/>
      <c r="F12" s="62"/>
      <c r="G12" s="59" t="str">
        <f>IFERROR(VLOOKUP($F12,CODE!$B:$I,2,0),"")</f>
        <v/>
      </c>
      <c r="H12" s="60" t="str">
        <f>IFERROR(VLOOKUP($F12,CODE!$B:$I,3,0),"")</f>
        <v/>
      </c>
      <c r="I12" s="60" t="str">
        <f>IFERROR(VLOOKUP($F12,CODE!$B:$I,4,0),"")</f>
        <v/>
      </c>
      <c r="J12" s="59" t="str">
        <f>IFERROR(VLOOKUP($F12,CODE!$B:$I,7,0),"")</f>
        <v/>
      </c>
      <c r="K12" s="61" t="str">
        <f>IFERROR(VLOOKUP($F12,CODE!$B:$I,6,0),"")</f>
        <v/>
      </c>
      <c r="L12" s="51"/>
      <c r="M12" s="63"/>
      <c r="N12" s="64"/>
      <c r="O12" s="52"/>
      <c r="P12" s="52"/>
      <c r="Q12" s="68" t="str">
        <f>IFERROR(VLOOKUP($F12,CODE!$B:$I,8,0),"")</f>
        <v/>
      </c>
      <c r="R12" s="51"/>
    </row>
    <row r="13" spans="1:18" s="65" customFormat="1">
      <c r="A13" s="51">
        <v>10</v>
      </c>
      <c r="B13" s="51"/>
      <c r="C13" s="51"/>
      <c r="D13" s="51"/>
      <c r="E13" s="51"/>
      <c r="F13" s="62"/>
      <c r="G13" s="59" t="str">
        <f>IFERROR(VLOOKUP($F13,CODE!$B:$I,2,0),"")</f>
        <v/>
      </c>
      <c r="H13" s="60" t="str">
        <f>IFERROR(VLOOKUP($F13,CODE!$B:$I,3,0),"")</f>
        <v/>
      </c>
      <c r="I13" s="60" t="str">
        <f>IFERROR(VLOOKUP($F13,CODE!$B:$I,4,0),"")</f>
        <v/>
      </c>
      <c r="J13" s="59" t="str">
        <f>IFERROR(VLOOKUP($F13,CODE!$B:$I,7,0),"")</f>
        <v/>
      </c>
      <c r="K13" s="61" t="str">
        <f>IFERROR(VLOOKUP($F13,CODE!$B:$I,6,0),"")</f>
        <v/>
      </c>
      <c r="L13" s="51"/>
      <c r="M13" s="63"/>
      <c r="N13" s="64"/>
      <c r="O13" s="52"/>
      <c r="P13" s="52"/>
      <c r="Q13" s="68" t="str">
        <f>IFERROR(VLOOKUP($F13,CODE!$B:$I,8,0),"")</f>
        <v/>
      </c>
      <c r="R13" s="51"/>
    </row>
    <row r="14" spans="1:18" s="65" customFormat="1">
      <c r="A14" s="51">
        <v>11</v>
      </c>
      <c r="B14" s="51"/>
      <c r="C14" s="51"/>
      <c r="D14" s="51"/>
      <c r="E14" s="51"/>
      <c r="F14" s="62"/>
      <c r="G14" s="59" t="str">
        <f>IFERROR(VLOOKUP($F14,CODE!$B:$I,2,0),"")</f>
        <v/>
      </c>
      <c r="H14" s="60" t="str">
        <f>IFERROR(VLOOKUP($F14,CODE!$B:$I,3,0),"")</f>
        <v/>
      </c>
      <c r="I14" s="60" t="str">
        <f>IFERROR(VLOOKUP($F14,CODE!$B:$I,4,0),"")</f>
        <v/>
      </c>
      <c r="J14" s="59" t="str">
        <f>IFERROR(VLOOKUP($F14,CODE!$B:$I,7,0),"")</f>
        <v/>
      </c>
      <c r="K14" s="61" t="str">
        <f>IFERROR(VLOOKUP($F14,CODE!$B:$I,6,0),"")</f>
        <v/>
      </c>
      <c r="L14" s="51"/>
      <c r="M14" s="63"/>
      <c r="N14" s="64"/>
      <c r="O14" s="52"/>
      <c r="P14" s="52"/>
      <c r="Q14" s="68" t="str">
        <f>IFERROR(VLOOKUP($F14,CODE!$B:$I,8,0),"")</f>
        <v/>
      </c>
      <c r="R14" s="51"/>
    </row>
    <row r="15" spans="1:18" s="65" customFormat="1">
      <c r="A15" s="51">
        <v>12</v>
      </c>
      <c r="B15" s="51"/>
      <c r="C15" s="51"/>
      <c r="D15" s="51"/>
      <c r="E15" s="51"/>
      <c r="F15" s="62"/>
      <c r="G15" s="59" t="str">
        <f>IFERROR(VLOOKUP($F15,CODE!$B:$I,2,0),"")</f>
        <v/>
      </c>
      <c r="H15" s="60" t="str">
        <f>IFERROR(VLOOKUP($F15,CODE!$B:$I,3,0),"")</f>
        <v/>
      </c>
      <c r="I15" s="60" t="str">
        <f>IFERROR(VLOOKUP($F15,CODE!$B:$I,4,0),"")</f>
        <v/>
      </c>
      <c r="J15" s="59" t="str">
        <f>IFERROR(VLOOKUP($F15,CODE!$B:$I,7,0),"")</f>
        <v/>
      </c>
      <c r="K15" s="61" t="str">
        <f>IFERROR(VLOOKUP($F15,CODE!$B:$I,6,0),"")</f>
        <v/>
      </c>
      <c r="L15" s="51"/>
      <c r="M15" s="63"/>
      <c r="N15" s="64"/>
      <c r="O15" s="52"/>
      <c r="P15" s="52"/>
      <c r="Q15" s="68" t="str">
        <f>IFERROR(VLOOKUP($F15,CODE!$B:$I,8,0),"")</f>
        <v/>
      </c>
      <c r="R15" s="51"/>
    </row>
    <row r="16" spans="1:18" s="65" customFormat="1">
      <c r="A16" s="51">
        <v>13</v>
      </c>
      <c r="B16" s="51"/>
      <c r="C16" s="51"/>
      <c r="D16" s="51"/>
      <c r="E16" s="51"/>
      <c r="F16" s="62"/>
      <c r="G16" s="59" t="str">
        <f>IFERROR(VLOOKUP($F16,CODE!$B:$I,2,0),"")</f>
        <v/>
      </c>
      <c r="H16" s="60" t="str">
        <f>IFERROR(VLOOKUP($F16,CODE!$B:$I,3,0),"")</f>
        <v/>
      </c>
      <c r="I16" s="60" t="str">
        <f>IFERROR(VLOOKUP($F16,CODE!$B:$I,4,0),"")</f>
        <v/>
      </c>
      <c r="J16" s="59" t="str">
        <f>IFERROR(VLOOKUP($F16,CODE!$B:$I,7,0),"")</f>
        <v/>
      </c>
      <c r="K16" s="61" t="str">
        <f>IFERROR(VLOOKUP($F16,CODE!$B:$I,6,0),"")</f>
        <v/>
      </c>
      <c r="L16" s="51"/>
      <c r="M16" s="63"/>
      <c r="N16" s="64"/>
      <c r="O16" s="52"/>
      <c r="P16" s="52"/>
      <c r="Q16" s="68" t="str">
        <f>IFERROR(VLOOKUP($F16,CODE!$B:$I,8,0),"")</f>
        <v/>
      </c>
      <c r="R16" s="51"/>
    </row>
    <row r="17" spans="1:18" s="65" customFormat="1">
      <c r="A17" s="51">
        <v>14</v>
      </c>
      <c r="B17" s="51"/>
      <c r="C17" s="51"/>
      <c r="D17" s="51"/>
      <c r="E17" s="51"/>
      <c r="F17" s="62"/>
      <c r="G17" s="59" t="str">
        <f>IFERROR(VLOOKUP($F17,CODE!$B:$I,2,0),"")</f>
        <v/>
      </c>
      <c r="H17" s="60" t="str">
        <f>IFERROR(VLOOKUP($F17,CODE!$B:$I,3,0),"")</f>
        <v/>
      </c>
      <c r="I17" s="60" t="str">
        <f>IFERROR(VLOOKUP($F17,CODE!$B:$I,4,0),"")</f>
        <v/>
      </c>
      <c r="J17" s="59" t="str">
        <f>IFERROR(VLOOKUP($F17,CODE!$B:$I,7,0),"")</f>
        <v/>
      </c>
      <c r="K17" s="61" t="str">
        <f>IFERROR(VLOOKUP($F17,CODE!$B:$I,6,0),"")</f>
        <v/>
      </c>
      <c r="L17" s="51"/>
      <c r="M17" s="63"/>
      <c r="N17" s="64"/>
      <c r="O17" s="52"/>
      <c r="P17" s="52"/>
      <c r="Q17" s="68" t="str">
        <f>IFERROR(VLOOKUP($F17,CODE!$B:$I,8,0),"")</f>
        <v/>
      </c>
      <c r="R17" s="51"/>
    </row>
    <row r="18" spans="1:18" s="65" customFormat="1">
      <c r="A18" s="51">
        <v>15</v>
      </c>
      <c r="B18" s="51"/>
      <c r="C18" s="51"/>
      <c r="D18" s="51"/>
      <c r="E18" s="51"/>
      <c r="F18" s="62"/>
      <c r="G18" s="59" t="str">
        <f>IFERROR(VLOOKUP($F18,CODE!$B:$I,2,0),"")</f>
        <v/>
      </c>
      <c r="H18" s="60" t="str">
        <f>IFERROR(VLOOKUP($F18,CODE!$B:$I,3,0),"")</f>
        <v/>
      </c>
      <c r="I18" s="60" t="str">
        <f>IFERROR(VLOOKUP($F18,CODE!$B:$I,4,0),"")</f>
        <v/>
      </c>
      <c r="J18" s="59" t="str">
        <f>IFERROR(VLOOKUP($F18,CODE!$B:$I,7,0),"")</f>
        <v/>
      </c>
      <c r="K18" s="61" t="str">
        <f>IFERROR(VLOOKUP($F18,CODE!$B:$I,6,0),"")</f>
        <v/>
      </c>
      <c r="L18" s="51"/>
      <c r="M18" s="63"/>
      <c r="N18" s="64"/>
      <c r="O18" s="52"/>
      <c r="P18" s="52"/>
      <c r="Q18" s="68" t="str">
        <f>IFERROR(VLOOKUP($F18,CODE!$B:$I,8,0),"")</f>
        <v/>
      </c>
      <c r="R18" s="51"/>
    </row>
    <row r="19" spans="1:18" s="65" customFormat="1">
      <c r="A19" s="51">
        <v>16</v>
      </c>
      <c r="B19" s="51"/>
      <c r="C19" s="51"/>
      <c r="D19" s="51"/>
      <c r="E19" s="51"/>
      <c r="F19" s="62"/>
      <c r="G19" s="59" t="str">
        <f>IFERROR(VLOOKUP($F19,CODE!$B:$I,2,0),"")</f>
        <v/>
      </c>
      <c r="H19" s="60" t="str">
        <f>IFERROR(VLOOKUP($F19,CODE!$B:$I,3,0),"")</f>
        <v/>
      </c>
      <c r="I19" s="60" t="str">
        <f>IFERROR(VLOOKUP($F19,CODE!$B:$I,4,0),"")</f>
        <v/>
      </c>
      <c r="J19" s="59" t="str">
        <f>IFERROR(VLOOKUP($F19,CODE!$B:$I,7,0),"")</f>
        <v/>
      </c>
      <c r="K19" s="61" t="str">
        <f>IFERROR(VLOOKUP($F19,CODE!$B:$I,6,0),"")</f>
        <v/>
      </c>
      <c r="L19" s="51"/>
      <c r="M19" s="63"/>
      <c r="N19" s="64"/>
      <c r="O19" s="52"/>
      <c r="P19" s="52"/>
      <c r="Q19" s="68" t="str">
        <f>IFERROR(VLOOKUP($F19,CODE!$B:$I,8,0),"")</f>
        <v/>
      </c>
      <c r="R19" s="51"/>
    </row>
    <row r="20" spans="1:18" s="65" customFormat="1">
      <c r="A20" s="51">
        <v>17</v>
      </c>
      <c r="B20" s="51"/>
      <c r="C20" s="51"/>
      <c r="D20" s="51"/>
      <c r="E20" s="51"/>
      <c r="F20" s="62"/>
      <c r="G20" s="59" t="str">
        <f>IFERROR(VLOOKUP($F20,CODE!$B:$I,2,0),"")</f>
        <v/>
      </c>
      <c r="H20" s="60" t="str">
        <f>IFERROR(VLOOKUP($F20,CODE!$B:$I,3,0),"")</f>
        <v/>
      </c>
      <c r="I20" s="60" t="str">
        <f>IFERROR(VLOOKUP($F20,CODE!$B:$I,4,0),"")</f>
        <v/>
      </c>
      <c r="J20" s="59" t="str">
        <f>IFERROR(VLOOKUP($F20,CODE!$B:$I,7,0),"")</f>
        <v/>
      </c>
      <c r="K20" s="61" t="str">
        <f>IFERROR(VLOOKUP($F20,CODE!$B:$I,6,0),"")</f>
        <v/>
      </c>
      <c r="L20" s="51"/>
      <c r="M20" s="63"/>
      <c r="N20" s="64"/>
      <c r="O20" s="52"/>
      <c r="P20" s="52"/>
      <c r="Q20" s="68" t="str">
        <f>IFERROR(VLOOKUP($F20,CODE!$B:$I,8,0),"")</f>
        <v/>
      </c>
      <c r="R20" s="51"/>
    </row>
    <row r="21" spans="1:18" s="65" customFormat="1">
      <c r="A21" s="51">
        <v>18</v>
      </c>
      <c r="B21" s="51"/>
      <c r="C21" s="51"/>
      <c r="D21" s="51"/>
      <c r="E21" s="51"/>
      <c r="F21" s="62"/>
      <c r="G21" s="59" t="str">
        <f>IFERROR(VLOOKUP($F21,CODE!$B:$I,2,0),"")</f>
        <v/>
      </c>
      <c r="H21" s="60" t="str">
        <f>IFERROR(VLOOKUP($F21,CODE!$B:$I,3,0),"")</f>
        <v/>
      </c>
      <c r="I21" s="60" t="str">
        <f>IFERROR(VLOOKUP($F21,CODE!$B:$I,4,0),"")</f>
        <v/>
      </c>
      <c r="J21" s="59" t="str">
        <f>IFERROR(VLOOKUP($F21,CODE!$B:$I,7,0),"")</f>
        <v/>
      </c>
      <c r="K21" s="61" t="str">
        <f>IFERROR(VLOOKUP($F21,CODE!$B:$I,6,0),"")</f>
        <v/>
      </c>
      <c r="L21" s="51"/>
      <c r="M21" s="63"/>
      <c r="N21" s="64"/>
      <c r="O21" s="52"/>
      <c r="P21" s="52"/>
      <c r="Q21" s="68" t="str">
        <f>IFERROR(VLOOKUP($F21,CODE!$B:$I,8,0),"")</f>
        <v/>
      </c>
      <c r="R21" s="51"/>
    </row>
    <row r="22" spans="1:18" s="65" customFormat="1">
      <c r="A22" s="51">
        <v>19</v>
      </c>
      <c r="B22" s="51"/>
      <c r="C22" s="51"/>
      <c r="D22" s="51"/>
      <c r="E22" s="51"/>
      <c r="F22" s="62"/>
      <c r="G22" s="59" t="str">
        <f>IFERROR(VLOOKUP($F22,CODE!$B:$I,2,0),"")</f>
        <v/>
      </c>
      <c r="H22" s="60" t="str">
        <f>IFERROR(VLOOKUP($F22,CODE!$B:$I,3,0),"")</f>
        <v/>
      </c>
      <c r="I22" s="60" t="str">
        <f>IFERROR(VLOOKUP($F22,CODE!$B:$I,4,0),"")</f>
        <v/>
      </c>
      <c r="J22" s="59" t="str">
        <f>IFERROR(VLOOKUP($F22,CODE!$B:$I,7,0),"")</f>
        <v/>
      </c>
      <c r="K22" s="61" t="str">
        <f>IFERROR(VLOOKUP($F22,CODE!$B:$I,6,0),"")</f>
        <v/>
      </c>
      <c r="L22" s="51"/>
      <c r="M22" s="63"/>
      <c r="N22" s="64"/>
      <c r="O22" s="52"/>
      <c r="P22" s="52"/>
      <c r="Q22" s="68" t="str">
        <f>IFERROR(VLOOKUP($F22,CODE!$B:$I,8,0),"")</f>
        <v/>
      </c>
      <c r="R22" s="51"/>
    </row>
    <row r="23" spans="1:18" s="65" customFormat="1">
      <c r="A23" s="51">
        <v>20</v>
      </c>
      <c r="B23" s="51"/>
      <c r="C23" s="51"/>
      <c r="D23" s="51"/>
      <c r="E23" s="51"/>
      <c r="F23" s="62"/>
      <c r="G23" s="59" t="str">
        <f>IFERROR(VLOOKUP($F23,CODE!$B:$I,2,0),"")</f>
        <v/>
      </c>
      <c r="H23" s="60" t="str">
        <f>IFERROR(VLOOKUP($F23,CODE!$B:$I,3,0),"")</f>
        <v/>
      </c>
      <c r="I23" s="60" t="str">
        <f>IFERROR(VLOOKUP($F23,CODE!$B:$I,4,0),"")</f>
        <v/>
      </c>
      <c r="J23" s="59" t="str">
        <f>IFERROR(VLOOKUP($F23,CODE!$B:$I,7,0),"")</f>
        <v/>
      </c>
      <c r="K23" s="61" t="str">
        <f>IFERROR(VLOOKUP($F23,CODE!$B:$I,6,0),"")</f>
        <v/>
      </c>
      <c r="L23" s="51"/>
      <c r="M23" s="63"/>
      <c r="N23" s="64"/>
      <c r="O23" s="52"/>
      <c r="P23" s="52"/>
      <c r="Q23" s="68" t="str">
        <f>IFERROR(VLOOKUP($F23,CODE!$B:$I,8,0),"")</f>
        <v/>
      </c>
      <c r="R23" s="51"/>
    </row>
    <row r="24" spans="1:18" s="65" customFormat="1">
      <c r="A24" s="51">
        <v>21</v>
      </c>
      <c r="B24" s="51"/>
      <c r="C24" s="51"/>
      <c r="D24" s="51"/>
      <c r="E24" s="51"/>
      <c r="F24" s="62"/>
      <c r="G24" s="59" t="str">
        <f>IFERROR(VLOOKUP($F24,CODE!$B:$I,2,0),"")</f>
        <v/>
      </c>
      <c r="H24" s="60" t="str">
        <f>IFERROR(VLOOKUP($F24,CODE!$B:$I,3,0),"")</f>
        <v/>
      </c>
      <c r="I24" s="60" t="str">
        <f>IFERROR(VLOOKUP($F24,CODE!$B:$I,4,0),"")</f>
        <v/>
      </c>
      <c r="J24" s="59" t="str">
        <f>IFERROR(VLOOKUP($F24,CODE!$B:$I,7,0),"")</f>
        <v/>
      </c>
      <c r="K24" s="61" t="str">
        <f>IFERROR(VLOOKUP($F24,CODE!$B:$I,6,0),"")</f>
        <v/>
      </c>
      <c r="L24" s="51"/>
      <c r="M24" s="63"/>
      <c r="N24" s="64"/>
      <c r="O24" s="52"/>
      <c r="P24" s="52"/>
      <c r="Q24" s="68" t="str">
        <f>IFERROR(VLOOKUP($F24,CODE!$B:$I,8,0),"")</f>
        <v/>
      </c>
      <c r="R24" s="51"/>
    </row>
    <row r="25" spans="1:18" s="65" customFormat="1">
      <c r="A25" s="51">
        <v>22</v>
      </c>
      <c r="B25" s="51"/>
      <c r="C25" s="51"/>
      <c r="D25" s="51"/>
      <c r="E25" s="51"/>
      <c r="F25" s="62"/>
      <c r="G25" s="59" t="str">
        <f>IFERROR(VLOOKUP($F25,CODE!$B:$I,2,0),"")</f>
        <v/>
      </c>
      <c r="H25" s="60" t="str">
        <f>IFERROR(VLOOKUP($F25,CODE!$B:$I,3,0),"")</f>
        <v/>
      </c>
      <c r="I25" s="60" t="str">
        <f>IFERROR(VLOOKUP($F25,CODE!$B:$I,4,0),"")</f>
        <v/>
      </c>
      <c r="J25" s="59" t="str">
        <f>IFERROR(VLOOKUP($F25,CODE!$B:$I,7,0),"")</f>
        <v/>
      </c>
      <c r="K25" s="61" t="str">
        <f>IFERROR(VLOOKUP($F25,CODE!$B:$I,6,0),"")</f>
        <v/>
      </c>
      <c r="L25" s="51"/>
      <c r="M25" s="63"/>
      <c r="N25" s="64"/>
      <c r="O25" s="52"/>
      <c r="P25" s="52"/>
      <c r="Q25" s="68" t="str">
        <f>IFERROR(VLOOKUP($F25,CODE!$B:$I,8,0),"")</f>
        <v/>
      </c>
      <c r="R25" s="51"/>
    </row>
    <row r="26" spans="1:18" s="65" customFormat="1">
      <c r="A26" s="51">
        <v>23</v>
      </c>
      <c r="B26" s="51"/>
      <c r="C26" s="51"/>
      <c r="D26" s="51"/>
      <c r="E26" s="51"/>
      <c r="F26" s="62"/>
      <c r="G26" s="59" t="str">
        <f>IFERROR(VLOOKUP($F26,CODE!$B:$I,2,0),"")</f>
        <v/>
      </c>
      <c r="H26" s="60" t="str">
        <f>IFERROR(VLOOKUP($F26,CODE!$B:$I,3,0),"")</f>
        <v/>
      </c>
      <c r="I26" s="60" t="str">
        <f>IFERROR(VLOOKUP($F26,CODE!$B:$I,4,0),"")</f>
        <v/>
      </c>
      <c r="J26" s="59" t="str">
        <f>IFERROR(VLOOKUP($F26,CODE!$B:$I,7,0),"")</f>
        <v/>
      </c>
      <c r="K26" s="61" t="str">
        <f>IFERROR(VLOOKUP($F26,CODE!$B:$I,6,0),"")</f>
        <v/>
      </c>
      <c r="L26" s="51"/>
      <c r="M26" s="63"/>
      <c r="N26" s="64"/>
      <c r="O26" s="52"/>
      <c r="P26" s="52"/>
      <c r="Q26" s="68" t="str">
        <f>IFERROR(VLOOKUP($F26,CODE!$B:$I,8,0),"")</f>
        <v/>
      </c>
      <c r="R26" s="51"/>
    </row>
    <row r="27" spans="1:18" s="65" customFormat="1">
      <c r="A27" s="51">
        <v>24</v>
      </c>
      <c r="B27" s="51"/>
      <c r="C27" s="51"/>
      <c r="D27" s="51"/>
      <c r="E27" s="51"/>
      <c r="F27" s="62"/>
      <c r="G27" s="59" t="str">
        <f>IFERROR(VLOOKUP($F27,CODE!$B:$I,2,0),"")</f>
        <v/>
      </c>
      <c r="H27" s="60" t="str">
        <f>IFERROR(VLOOKUP($F27,CODE!$B:$I,3,0),"")</f>
        <v/>
      </c>
      <c r="I27" s="60" t="str">
        <f>IFERROR(VLOOKUP($F27,CODE!$B:$I,4,0),"")</f>
        <v/>
      </c>
      <c r="J27" s="59" t="str">
        <f>IFERROR(VLOOKUP($F27,CODE!$B:$I,7,0),"")</f>
        <v/>
      </c>
      <c r="K27" s="61" t="str">
        <f>IFERROR(VLOOKUP($F27,CODE!$B:$I,6,0),"")</f>
        <v/>
      </c>
      <c r="L27" s="51"/>
      <c r="M27" s="63"/>
      <c r="N27" s="64"/>
      <c r="O27" s="52"/>
      <c r="P27" s="52"/>
      <c r="Q27" s="68" t="str">
        <f>IFERROR(VLOOKUP($F27,CODE!$B:$I,8,0),"")</f>
        <v/>
      </c>
      <c r="R27" s="51"/>
    </row>
    <row r="28" spans="1:18" s="65" customFormat="1">
      <c r="A28" s="51">
        <v>25</v>
      </c>
      <c r="B28" s="51"/>
      <c r="C28" s="51"/>
      <c r="D28" s="51"/>
      <c r="E28" s="51"/>
      <c r="F28" s="62"/>
      <c r="G28" s="59" t="str">
        <f>IFERROR(VLOOKUP($F28,CODE!$B:$I,2,0),"")</f>
        <v/>
      </c>
      <c r="H28" s="60" t="str">
        <f>IFERROR(VLOOKUP($F28,CODE!$B:$I,3,0),"")</f>
        <v/>
      </c>
      <c r="I28" s="60" t="str">
        <f>IFERROR(VLOOKUP($F28,CODE!$B:$I,4,0),"")</f>
        <v/>
      </c>
      <c r="J28" s="59" t="str">
        <f>IFERROR(VLOOKUP($F28,CODE!$B:$I,7,0),"")</f>
        <v/>
      </c>
      <c r="K28" s="61" t="str">
        <f>IFERROR(VLOOKUP($F28,CODE!$B:$I,6,0),"")</f>
        <v/>
      </c>
      <c r="L28" s="51"/>
      <c r="M28" s="63"/>
      <c r="N28" s="64"/>
      <c r="O28" s="52"/>
      <c r="P28" s="52"/>
      <c r="Q28" s="68" t="str">
        <f>IFERROR(VLOOKUP($F28,CODE!$B:$I,8,0),"")</f>
        <v/>
      </c>
      <c r="R28" s="51"/>
    </row>
    <row r="29" spans="1:18" s="65" customFormat="1">
      <c r="A29" s="51">
        <v>26</v>
      </c>
      <c r="B29" s="51"/>
      <c r="C29" s="51"/>
      <c r="D29" s="51"/>
      <c r="E29" s="51"/>
      <c r="F29" s="62"/>
      <c r="G29" s="59" t="str">
        <f>IFERROR(VLOOKUP($F29,CODE!$B:$I,2,0),"")</f>
        <v/>
      </c>
      <c r="H29" s="60" t="str">
        <f>IFERROR(VLOOKUP($F29,CODE!$B:$I,3,0),"")</f>
        <v/>
      </c>
      <c r="I29" s="60" t="str">
        <f>IFERROR(VLOOKUP($F29,CODE!$B:$I,4,0),"")</f>
        <v/>
      </c>
      <c r="J29" s="59" t="str">
        <f>IFERROR(VLOOKUP($F29,CODE!$B:$I,7,0),"")</f>
        <v/>
      </c>
      <c r="K29" s="61" t="str">
        <f>IFERROR(VLOOKUP($F29,CODE!$B:$I,6,0),"")</f>
        <v/>
      </c>
      <c r="L29" s="51"/>
      <c r="M29" s="63"/>
      <c r="N29" s="64"/>
      <c r="O29" s="52"/>
      <c r="P29" s="52"/>
      <c r="Q29" s="68" t="str">
        <f>IFERROR(VLOOKUP($F29,CODE!$B:$I,8,0),"")</f>
        <v/>
      </c>
      <c r="R29" s="51"/>
    </row>
    <row r="30" spans="1:18" s="65" customFormat="1">
      <c r="A30" s="51">
        <v>27</v>
      </c>
      <c r="B30" s="51"/>
      <c r="C30" s="51"/>
      <c r="D30" s="51"/>
      <c r="E30" s="51"/>
      <c r="F30" s="62"/>
      <c r="G30" s="59" t="str">
        <f>IFERROR(VLOOKUP($F30,CODE!$B:$I,2,0),"")</f>
        <v/>
      </c>
      <c r="H30" s="60" t="str">
        <f>IFERROR(VLOOKUP($F30,CODE!$B:$I,3,0),"")</f>
        <v/>
      </c>
      <c r="I30" s="60" t="str">
        <f>IFERROR(VLOOKUP($F30,CODE!$B:$I,4,0),"")</f>
        <v/>
      </c>
      <c r="J30" s="59" t="str">
        <f>IFERROR(VLOOKUP($F30,CODE!$B:$I,7,0),"")</f>
        <v/>
      </c>
      <c r="K30" s="61" t="str">
        <f>IFERROR(VLOOKUP($F30,CODE!$B:$I,6,0),"")</f>
        <v/>
      </c>
      <c r="L30" s="51"/>
      <c r="M30" s="63"/>
      <c r="N30" s="64"/>
      <c r="O30" s="52"/>
      <c r="P30" s="52"/>
      <c r="Q30" s="68" t="str">
        <f>IFERROR(VLOOKUP($F30,CODE!$B:$I,8,0),"")</f>
        <v/>
      </c>
      <c r="R30" s="51"/>
    </row>
    <row r="31" spans="1:18" s="65" customFormat="1">
      <c r="A31" s="51">
        <v>28</v>
      </c>
      <c r="B31" s="51"/>
      <c r="C31" s="51"/>
      <c r="D31" s="51"/>
      <c r="E31" s="51"/>
      <c r="F31" s="62"/>
      <c r="G31" s="59" t="str">
        <f>IFERROR(VLOOKUP($F31,CODE!$B:$I,2,0),"")</f>
        <v/>
      </c>
      <c r="H31" s="60" t="str">
        <f>IFERROR(VLOOKUP($F31,CODE!$B:$I,3,0),"")</f>
        <v/>
      </c>
      <c r="I31" s="60" t="str">
        <f>IFERROR(VLOOKUP($F31,CODE!$B:$I,4,0),"")</f>
        <v/>
      </c>
      <c r="J31" s="59" t="str">
        <f>IFERROR(VLOOKUP($F31,CODE!$B:$I,7,0),"")</f>
        <v/>
      </c>
      <c r="K31" s="61" t="str">
        <f>IFERROR(VLOOKUP($F31,CODE!$B:$I,6,0),"")</f>
        <v/>
      </c>
      <c r="L31" s="51"/>
      <c r="M31" s="63"/>
      <c r="N31" s="64"/>
      <c r="O31" s="52"/>
      <c r="P31" s="52"/>
      <c r="Q31" s="68" t="str">
        <f>IFERROR(VLOOKUP($F31,CODE!$B:$I,8,0),"")</f>
        <v/>
      </c>
      <c r="R31" s="51"/>
    </row>
    <row r="32" spans="1:18" s="65" customFormat="1">
      <c r="A32" s="51">
        <v>29</v>
      </c>
      <c r="B32" s="51"/>
      <c r="C32" s="51"/>
      <c r="D32" s="51"/>
      <c r="E32" s="51"/>
      <c r="F32" s="62"/>
      <c r="G32" s="59" t="str">
        <f>IFERROR(VLOOKUP($F32,CODE!$B:$I,2,0),"")</f>
        <v/>
      </c>
      <c r="H32" s="60" t="str">
        <f>IFERROR(VLOOKUP($F32,CODE!$B:$I,3,0),"")</f>
        <v/>
      </c>
      <c r="I32" s="60" t="str">
        <f>IFERROR(VLOOKUP($F32,CODE!$B:$I,4,0),"")</f>
        <v/>
      </c>
      <c r="J32" s="59" t="str">
        <f>IFERROR(VLOOKUP($F32,CODE!$B:$I,7,0),"")</f>
        <v/>
      </c>
      <c r="K32" s="61" t="str">
        <f>IFERROR(VLOOKUP($F32,CODE!$B:$I,6,0),"")</f>
        <v/>
      </c>
      <c r="L32" s="51"/>
      <c r="M32" s="63"/>
      <c r="N32" s="64"/>
      <c r="O32" s="52"/>
      <c r="P32" s="52"/>
      <c r="Q32" s="68" t="str">
        <f>IFERROR(VLOOKUP($F32,CODE!$B:$I,8,0),"")</f>
        <v/>
      </c>
      <c r="R32" s="51"/>
    </row>
    <row r="33" spans="1:18" s="65" customFormat="1">
      <c r="A33" s="51">
        <v>30</v>
      </c>
      <c r="B33" s="51"/>
      <c r="C33" s="51"/>
      <c r="D33" s="51"/>
      <c r="E33" s="51"/>
      <c r="F33" s="62"/>
      <c r="G33" s="59" t="str">
        <f>IFERROR(VLOOKUP($F33,CODE!$B:$I,2,0),"")</f>
        <v/>
      </c>
      <c r="H33" s="60" t="str">
        <f>IFERROR(VLOOKUP($F33,CODE!$B:$I,3,0),"")</f>
        <v/>
      </c>
      <c r="I33" s="60" t="str">
        <f>IFERROR(VLOOKUP($F33,CODE!$B:$I,4,0),"")</f>
        <v/>
      </c>
      <c r="J33" s="59" t="str">
        <f>IFERROR(VLOOKUP($F33,CODE!$B:$I,7,0),"")</f>
        <v/>
      </c>
      <c r="K33" s="61" t="str">
        <f>IFERROR(VLOOKUP($F33,CODE!$B:$I,6,0),"")</f>
        <v/>
      </c>
      <c r="L33" s="51"/>
      <c r="M33" s="63"/>
      <c r="N33" s="64"/>
      <c r="O33" s="52"/>
      <c r="P33" s="52"/>
      <c r="Q33" s="68" t="str">
        <f>IFERROR(VLOOKUP($F33,CODE!$B:$I,8,0),"")</f>
        <v/>
      </c>
      <c r="R33" s="51"/>
    </row>
    <row r="34" spans="1:18" s="65" customFormat="1">
      <c r="A34" s="51">
        <v>31</v>
      </c>
      <c r="B34" s="51"/>
      <c r="C34" s="51"/>
      <c r="D34" s="51"/>
      <c r="E34" s="51"/>
      <c r="F34" s="62"/>
      <c r="G34" s="59" t="str">
        <f>IFERROR(VLOOKUP($F34,CODE!$B:$I,2,0),"")</f>
        <v/>
      </c>
      <c r="H34" s="60" t="str">
        <f>IFERROR(VLOOKUP($F34,CODE!$B:$I,3,0),"")</f>
        <v/>
      </c>
      <c r="I34" s="60" t="str">
        <f>IFERROR(VLOOKUP($F34,CODE!$B:$I,4,0),"")</f>
        <v/>
      </c>
      <c r="J34" s="59" t="str">
        <f>IFERROR(VLOOKUP($F34,CODE!$B:$I,7,0),"")</f>
        <v/>
      </c>
      <c r="K34" s="61" t="str">
        <f>IFERROR(VLOOKUP($F34,CODE!$B:$I,6,0),"")</f>
        <v/>
      </c>
      <c r="L34" s="51"/>
      <c r="M34" s="63"/>
      <c r="N34" s="64"/>
      <c r="O34" s="52"/>
      <c r="P34" s="52"/>
      <c r="Q34" s="68" t="str">
        <f>IFERROR(VLOOKUP($F34,CODE!$B:$I,8,0),"")</f>
        <v/>
      </c>
      <c r="R34" s="51"/>
    </row>
    <row r="35" spans="1:18" s="65" customFormat="1">
      <c r="A35" s="51">
        <v>32</v>
      </c>
      <c r="B35" s="51"/>
      <c r="C35" s="51"/>
      <c r="D35" s="51"/>
      <c r="E35" s="51"/>
      <c r="F35" s="62"/>
      <c r="G35" s="59" t="str">
        <f>IFERROR(VLOOKUP($F35,CODE!$B:$I,2,0),"")</f>
        <v/>
      </c>
      <c r="H35" s="60" t="str">
        <f>IFERROR(VLOOKUP($F35,CODE!$B:$I,3,0),"")</f>
        <v/>
      </c>
      <c r="I35" s="60" t="str">
        <f>IFERROR(VLOOKUP($F35,CODE!$B:$I,4,0),"")</f>
        <v/>
      </c>
      <c r="J35" s="59" t="str">
        <f>IFERROR(VLOOKUP($F35,CODE!$B:$I,7,0),"")</f>
        <v/>
      </c>
      <c r="K35" s="61" t="str">
        <f>IFERROR(VLOOKUP($F35,CODE!$B:$I,6,0),"")</f>
        <v/>
      </c>
      <c r="L35" s="51"/>
      <c r="M35" s="63"/>
      <c r="N35" s="64"/>
      <c r="O35" s="52"/>
      <c r="P35" s="52"/>
      <c r="Q35" s="68" t="str">
        <f>IFERROR(VLOOKUP($F35,CODE!$B:$I,8,0),"")</f>
        <v/>
      </c>
      <c r="R35" s="51"/>
    </row>
    <row r="36" spans="1:18" s="65" customFormat="1">
      <c r="A36" s="51">
        <v>33</v>
      </c>
      <c r="B36" s="51"/>
      <c r="C36" s="51"/>
      <c r="D36" s="51"/>
      <c r="E36" s="51"/>
      <c r="F36" s="62"/>
      <c r="G36" s="59" t="str">
        <f>IFERROR(VLOOKUP($F36,CODE!$B:$I,2,0),"")</f>
        <v/>
      </c>
      <c r="H36" s="60" t="str">
        <f>IFERROR(VLOOKUP($F36,CODE!$B:$I,3,0),"")</f>
        <v/>
      </c>
      <c r="I36" s="60" t="str">
        <f>IFERROR(VLOOKUP($F36,CODE!$B:$I,4,0),"")</f>
        <v/>
      </c>
      <c r="J36" s="59" t="str">
        <f>IFERROR(VLOOKUP($F36,CODE!$B:$I,7,0),"")</f>
        <v/>
      </c>
      <c r="K36" s="61" t="str">
        <f>IFERROR(VLOOKUP($F36,CODE!$B:$I,6,0),"")</f>
        <v/>
      </c>
      <c r="L36" s="51"/>
      <c r="M36" s="63"/>
      <c r="N36" s="64"/>
      <c r="O36" s="52"/>
      <c r="P36" s="52"/>
      <c r="Q36" s="68" t="str">
        <f>IFERROR(VLOOKUP($F36,CODE!$B:$I,8,0),"")</f>
        <v/>
      </c>
      <c r="R36" s="51"/>
    </row>
    <row r="37" spans="1:18" s="65" customFormat="1">
      <c r="A37" s="51">
        <v>34</v>
      </c>
      <c r="B37" s="51"/>
      <c r="C37" s="51"/>
      <c r="D37" s="51"/>
      <c r="E37" s="51"/>
      <c r="F37" s="62"/>
      <c r="G37" s="59" t="str">
        <f>IFERROR(VLOOKUP($F37,CODE!$B:$I,2,0),"")</f>
        <v/>
      </c>
      <c r="H37" s="60" t="str">
        <f>IFERROR(VLOOKUP($F37,CODE!$B:$I,3,0),"")</f>
        <v/>
      </c>
      <c r="I37" s="60" t="str">
        <f>IFERROR(VLOOKUP($F37,CODE!$B:$I,4,0),"")</f>
        <v/>
      </c>
      <c r="J37" s="59" t="str">
        <f>IFERROR(VLOOKUP($F37,CODE!$B:$I,7,0),"")</f>
        <v/>
      </c>
      <c r="K37" s="61" t="str">
        <f>IFERROR(VLOOKUP($F37,CODE!$B:$I,6,0),"")</f>
        <v/>
      </c>
      <c r="L37" s="51"/>
      <c r="M37" s="63"/>
      <c r="N37" s="64"/>
      <c r="O37" s="52"/>
      <c r="P37" s="52"/>
      <c r="Q37" s="68" t="str">
        <f>IFERROR(VLOOKUP($F37,CODE!$B:$I,8,0),"")</f>
        <v/>
      </c>
      <c r="R37" s="51"/>
    </row>
    <row r="38" spans="1:18" s="65" customFormat="1">
      <c r="A38" s="51">
        <v>35</v>
      </c>
      <c r="B38" s="51"/>
      <c r="C38" s="51"/>
      <c r="D38" s="51"/>
      <c r="E38" s="51"/>
      <c r="F38" s="62"/>
      <c r="G38" s="59" t="str">
        <f>IFERROR(VLOOKUP($F38,CODE!$B:$I,2,0),"")</f>
        <v/>
      </c>
      <c r="H38" s="60" t="str">
        <f>IFERROR(VLOOKUP($F38,CODE!$B:$I,3,0),"")</f>
        <v/>
      </c>
      <c r="I38" s="60" t="str">
        <f>IFERROR(VLOOKUP($F38,CODE!$B:$I,4,0),"")</f>
        <v/>
      </c>
      <c r="J38" s="59" t="str">
        <f>IFERROR(VLOOKUP($F38,CODE!$B:$I,7,0),"")</f>
        <v/>
      </c>
      <c r="K38" s="61" t="str">
        <f>IFERROR(VLOOKUP($F38,CODE!$B:$I,6,0),"")</f>
        <v/>
      </c>
      <c r="L38" s="51"/>
      <c r="M38" s="63"/>
      <c r="N38" s="64"/>
      <c r="O38" s="52"/>
      <c r="P38" s="52"/>
      <c r="Q38" s="68" t="str">
        <f>IFERROR(VLOOKUP($F38,CODE!$B:$I,8,0),"")</f>
        <v/>
      </c>
      <c r="R38" s="51"/>
    </row>
    <row r="39" spans="1:18" s="65" customFormat="1">
      <c r="A39" s="51">
        <v>36</v>
      </c>
      <c r="B39" s="51"/>
      <c r="C39" s="51"/>
      <c r="D39" s="51"/>
      <c r="E39" s="51"/>
      <c r="F39" s="62"/>
      <c r="G39" s="59" t="str">
        <f>IFERROR(VLOOKUP($F39,CODE!$B:$I,2,0),"")</f>
        <v/>
      </c>
      <c r="H39" s="60" t="str">
        <f>IFERROR(VLOOKUP($F39,CODE!$B:$I,3,0),"")</f>
        <v/>
      </c>
      <c r="I39" s="60" t="str">
        <f>IFERROR(VLOOKUP($F39,CODE!$B:$I,4,0),"")</f>
        <v/>
      </c>
      <c r="J39" s="59" t="str">
        <f>IFERROR(VLOOKUP($F39,CODE!$B:$I,7,0),"")</f>
        <v/>
      </c>
      <c r="K39" s="61" t="str">
        <f>IFERROR(VLOOKUP($F39,CODE!$B:$I,6,0),"")</f>
        <v/>
      </c>
      <c r="L39" s="51"/>
      <c r="M39" s="63"/>
      <c r="N39" s="64"/>
      <c r="O39" s="52"/>
      <c r="P39" s="52"/>
      <c r="Q39" s="68" t="str">
        <f>IFERROR(VLOOKUP($F39,CODE!$B:$I,8,0),"")</f>
        <v/>
      </c>
      <c r="R39" s="51"/>
    </row>
    <row r="40" spans="1:18" s="65" customFormat="1">
      <c r="A40" s="51">
        <v>37</v>
      </c>
      <c r="B40" s="51"/>
      <c r="C40" s="51"/>
      <c r="D40" s="51"/>
      <c r="E40" s="51"/>
      <c r="F40" s="62"/>
      <c r="G40" s="59" t="str">
        <f>IFERROR(VLOOKUP($F40,CODE!$B:$I,2,0),"")</f>
        <v/>
      </c>
      <c r="H40" s="60" t="str">
        <f>IFERROR(VLOOKUP($F40,CODE!$B:$I,3,0),"")</f>
        <v/>
      </c>
      <c r="I40" s="60" t="str">
        <f>IFERROR(VLOOKUP($F40,CODE!$B:$I,4,0),"")</f>
        <v/>
      </c>
      <c r="J40" s="59" t="str">
        <f>IFERROR(VLOOKUP($F40,CODE!$B:$I,7,0),"")</f>
        <v/>
      </c>
      <c r="K40" s="61" t="str">
        <f>IFERROR(VLOOKUP($F40,CODE!$B:$I,6,0),"")</f>
        <v/>
      </c>
      <c r="L40" s="51"/>
      <c r="M40" s="63"/>
      <c r="N40" s="64"/>
      <c r="O40" s="52"/>
      <c r="P40" s="52"/>
      <c r="Q40" s="68" t="str">
        <f>IFERROR(VLOOKUP($F40,CODE!$B:$I,8,0),"")</f>
        <v/>
      </c>
      <c r="R40" s="51"/>
    </row>
    <row r="41" spans="1:18" s="65" customFormat="1">
      <c r="A41" s="51">
        <v>38</v>
      </c>
      <c r="B41" s="51"/>
      <c r="C41" s="51"/>
      <c r="D41" s="51"/>
      <c r="E41" s="51"/>
      <c r="F41" s="62"/>
      <c r="G41" s="59" t="str">
        <f>IFERROR(VLOOKUP($F41,CODE!$B:$I,2,0),"")</f>
        <v/>
      </c>
      <c r="H41" s="60" t="str">
        <f>IFERROR(VLOOKUP($F41,CODE!$B:$I,3,0),"")</f>
        <v/>
      </c>
      <c r="I41" s="60" t="str">
        <f>IFERROR(VLOOKUP($F41,CODE!$B:$I,4,0),"")</f>
        <v/>
      </c>
      <c r="J41" s="59" t="str">
        <f>IFERROR(VLOOKUP($F41,CODE!$B:$I,7,0),"")</f>
        <v/>
      </c>
      <c r="K41" s="61" t="str">
        <f>IFERROR(VLOOKUP($F41,CODE!$B:$I,6,0),"")</f>
        <v/>
      </c>
      <c r="L41" s="51"/>
      <c r="M41" s="63"/>
      <c r="N41" s="64"/>
      <c r="O41" s="52"/>
      <c r="P41" s="52"/>
      <c r="Q41" s="68" t="str">
        <f>IFERROR(VLOOKUP($F41,CODE!$B:$I,8,0),"")</f>
        <v/>
      </c>
      <c r="R41" s="51"/>
    </row>
    <row r="42" spans="1:18" s="65" customFormat="1">
      <c r="A42" s="51">
        <v>39</v>
      </c>
      <c r="B42" s="51"/>
      <c r="C42" s="51"/>
      <c r="D42" s="51"/>
      <c r="E42" s="51"/>
      <c r="F42" s="62"/>
      <c r="G42" s="59" t="str">
        <f>IFERROR(VLOOKUP($F42,CODE!$B:$I,2,0),"")</f>
        <v/>
      </c>
      <c r="H42" s="60" t="str">
        <f>IFERROR(VLOOKUP($F42,CODE!$B:$I,3,0),"")</f>
        <v/>
      </c>
      <c r="I42" s="60" t="str">
        <f>IFERROR(VLOOKUP($F42,CODE!$B:$I,4,0),"")</f>
        <v/>
      </c>
      <c r="J42" s="59" t="str">
        <f>IFERROR(VLOOKUP($F42,CODE!$B:$I,7,0),"")</f>
        <v/>
      </c>
      <c r="K42" s="61" t="str">
        <f>IFERROR(VLOOKUP($F42,CODE!$B:$I,6,0),"")</f>
        <v/>
      </c>
      <c r="L42" s="51"/>
      <c r="M42" s="63"/>
      <c r="N42" s="64"/>
      <c r="O42" s="52"/>
      <c r="P42" s="52"/>
      <c r="Q42" s="68" t="str">
        <f>IFERROR(VLOOKUP($F42,CODE!$B:$I,8,0),"")</f>
        <v/>
      </c>
      <c r="R42" s="51"/>
    </row>
    <row r="43" spans="1:18" s="65" customFormat="1">
      <c r="A43" s="51">
        <v>40</v>
      </c>
      <c r="B43" s="51"/>
      <c r="C43" s="51"/>
      <c r="D43" s="51"/>
      <c r="E43" s="51"/>
      <c r="F43" s="62"/>
      <c r="G43" s="59" t="str">
        <f>IFERROR(VLOOKUP($F43,CODE!$B:$I,2,0),"")</f>
        <v/>
      </c>
      <c r="H43" s="60" t="str">
        <f>IFERROR(VLOOKUP($F43,CODE!$B:$I,3,0),"")</f>
        <v/>
      </c>
      <c r="I43" s="60" t="str">
        <f>IFERROR(VLOOKUP($F43,CODE!$B:$I,4,0),"")</f>
        <v/>
      </c>
      <c r="J43" s="59" t="str">
        <f>IFERROR(VLOOKUP($F43,CODE!$B:$I,7,0),"")</f>
        <v/>
      </c>
      <c r="K43" s="61" t="str">
        <f>IFERROR(VLOOKUP($F43,CODE!$B:$I,6,0),"")</f>
        <v/>
      </c>
      <c r="L43" s="51"/>
      <c r="M43" s="63"/>
      <c r="N43" s="64"/>
      <c r="O43" s="52"/>
      <c r="P43" s="52"/>
      <c r="Q43" s="68" t="str">
        <f>IFERROR(VLOOKUP($F43,CODE!$B:$I,8,0),"")</f>
        <v/>
      </c>
      <c r="R43" s="51"/>
    </row>
    <row r="44" spans="1:18" s="65" customFormat="1">
      <c r="A44" s="51">
        <v>41</v>
      </c>
      <c r="B44" s="51"/>
      <c r="C44" s="51"/>
      <c r="D44" s="51"/>
      <c r="E44" s="51"/>
      <c r="F44" s="62"/>
      <c r="G44" s="59" t="str">
        <f>IFERROR(VLOOKUP($F44,CODE!$B:$I,2,0),"")</f>
        <v/>
      </c>
      <c r="H44" s="60" t="str">
        <f>IFERROR(VLOOKUP($F44,CODE!$B:$I,3,0),"")</f>
        <v/>
      </c>
      <c r="I44" s="60" t="str">
        <f>IFERROR(VLOOKUP($F44,CODE!$B:$I,4,0),"")</f>
        <v/>
      </c>
      <c r="J44" s="59" t="str">
        <f>IFERROR(VLOOKUP($F44,CODE!$B:$I,7,0),"")</f>
        <v/>
      </c>
      <c r="K44" s="61" t="str">
        <f>IFERROR(VLOOKUP($F44,CODE!$B:$I,6,0),"")</f>
        <v/>
      </c>
      <c r="L44" s="51"/>
      <c r="M44" s="63"/>
      <c r="N44" s="64"/>
      <c r="O44" s="52"/>
      <c r="P44" s="52"/>
      <c r="Q44" s="68" t="str">
        <f>IFERROR(VLOOKUP($F44,CODE!$B:$I,8,0),"")</f>
        <v/>
      </c>
      <c r="R44" s="51"/>
    </row>
    <row r="45" spans="1:18" s="65" customFormat="1">
      <c r="A45" s="51">
        <v>42</v>
      </c>
      <c r="B45" s="51"/>
      <c r="C45" s="51"/>
      <c r="D45" s="51"/>
      <c r="E45" s="51"/>
      <c r="F45" s="62"/>
      <c r="G45" s="59" t="str">
        <f>IFERROR(VLOOKUP($F45,CODE!$B:$I,2,0),"")</f>
        <v/>
      </c>
      <c r="H45" s="60" t="str">
        <f>IFERROR(VLOOKUP($F45,CODE!$B:$I,3,0),"")</f>
        <v/>
      </c>
      <c r="I45" s="60" t="str">
        <f>IFERROR(VLOOKUP($F45,CODE!$B:$I,4,0),"")</f>
        <v/>
      </c>
      <c r="J45" s="59" t="str">
        <f>IFERROR(VLOOKUP($F45,CODE!$B:$I,7,0),"")</f>
        <v/>
      </c>
      <c r="K45" s="61" t="str">
        <f>IFERROR(VLOOKUP($F45,CODE!$B:$I,6,0),"")</f>
        <v/>
      </c>
      <c r="L45" s="51"/>
      <c r="M45" s="63"/>
      <c r="N45" s="64"/>
      <c r="O45" s="52"/>
      <c r="P45" s="52"/>
      <c r="Q45" s="68" t="str">
        <f>IFERROR(VLOOKUP($F45,CODE!$B:$I,8,0),"")</f>
        <v/>
      </c>
      <c r="R45" s="51"/>
    </row>
    <row r="46" spans="1:18" s="65" customFormat="1">
      <c r="A46" s="51">
        <v>43</v>
      </c>
      <c r="B46" s="51"/>
      <c r="C46" s="51"/>
      <c r="D46" s="51"/>
      <c r="E46" s="51"/>
      <c r="F46" s="62"/>
      <c r="G46" s="59" t="str">
        <f>IFERROR(VLOOKUP($F46,CODE!$B:$I,2,0),"")</f>
        <v/>
      </c>
      <c r="H46" s="60" t="str">
        <f>IFERROR(VLOOKUP($F46,CODE!$B:$I,3,0),"")</f>
        <v/>
      </c>
      <c r="I46" s="60" t="str">
        <f>IFERROR(VLOOKUP($F46,CODE!$B:$I,4,0),"")</f>
        <v/>
      </c>
      <c r="J46" s="59" t="str">
        <f>IFERROR(VLOOKUP($F46,CODE!$B:$I,7,0),"")</f>
        <v/>
      </c>
      <c r="K46" s="61" t="str">
        <f>IFERROR(VLOOKUP($F46,CODE!$B:$I,6,0),"")</f>
        <v/>
      </c>
      <c r="L46" s="51"/>
      <c r="M46" s="63"/>
      <c r="N46" s="64"/>
      <c r="O46" s="52"/>
      <c r="P46" s="52"/>
      <c r="Q46" s="68" t="str">
        <f>IFERROR(VLOOKUP($F46,CODE!$B:$I,8,0),"")</f>
        <v/>
      </c>
      <c r="R46" s="51"/>
    </row>
    <row r="47" spans="1:18" s="65" customFormat="1">
      <c r="A47" s="51">
        <v>44</v>
      </c>
      <c r="B47" s="51"/>
      <c r="C47" s="51"/>
      <c r="D47" s="51"/>
      <c r="E47" s="51"/>
      <c r="F47" s="62"/>
      <c r="G47" s="59" t="str">
        <f>IFERROR(VLOOKUP($F47,CODE!$B:$I,2,0),"")</f>
        <v/>
      </c>
      <c r="H47" s="60" t="str">
        <f>IFERROR(VLOOKUP($F47,CODE!$B:$I,3,0),"")</f>
        <v/>
      </c>
      <c r="I47" s="60" t="str">
        <f>IFERROR(VLOOKUP($F47,CODE!$B:$I,4,0),"")</f>
        <v/>
      </c>
      <c r="J47" s="59" t="str">
        <f>IFERROR(VLOOKUP($F47,CODE!$B:$I,7,0),"")</f>
        <v/>
      </c>
      <c r="K47" s="61" t="str">
        <f>IFERROR(VLOOKUP($F47,CODE!$B:$I,6,0),"")</f>
        <v/>
      </c>
      <c r="L47" s="51"/>
      <c r="M47" s="63"/>
      <c r="N47" s="64"/>
      <c r="O47" s="52"/>
      <c r="P47" s="52"/>
      <c r="Q47" s="68" t="str">
        <f>IFERROR(VLOOKUP($F47,CODE!$B:$I,8,0),"")</f>
        <v/>
      </c>
      <c r="R47" s="51"/>
    </row>
    <row r="48" spans="1:18" s="65" customFormat="1">
      <c r="A48" s="51">
        <v>45</v>
      </c>
      <c r="B48" s="51"/>
      <c r="C48" s="51"/>
      <c r="D48" s="51"/>
      <c r="E48" s="51"/>
      <c r="F48" s="62"/>
      <c r="G48" s="59" t="str">
        <f>IFERROR(VLOOKUP($F48,CODE!$B:$I,2,0),"")</f>
        <v/>
      </c>
      <c r="H48" s="60" t="str">
        <f>IFERROR(VLOOKUP($F48,CODE!$B:$I,3,0),"")</f>
        <v/>
      </c>
      <c r="I48" s="60" t="str">
        <f>IFERROR(VLOOKUP($F48,CODE!$B:$I,4,0),"")</f>
        <v/>
      </c>
      <c r="J48" s="59" t="str">
        <f>IFERROR(VLOOKUP($F48,CODE!$B:$I,7,0),"")</f>
        <v/>
      </c>
      <c r="K48" s="61" t="str">
        <f>IFERROR(VLOOKUP($F48,CODE!$B:$I,6,0),"")</f>
        <v/>
      </c>
      <c r="L48" s="51"/>
      <c r="M48" s="63"/>
      <c r="N48" s="64"/>
      <c r="O48" s="52"/>
      <c r="P48" s="52"/>
      <c r="Q48" s="68" t="str">
        <f>IFERROR(VLOOKUP($F48,CODE!$B:$I,8,0),"")</f>
        <v/>
      </c>
      <c r="R48" s="51"/>
    </row>
    <row r="49" spans="1:18" s="65" customFormat="1">
      <c r="A49" s="51">
        <v>46</v>
      </c>
      <c r="B49" s="51"/>
      <c r="C49" s="51"/>
      <c r="D49" s="51"/>
      <c r="E49" s="51"/>
      <c r="F49" s="62"/>
      <c r="G49" s="59" t="str">
        <f>IFERROR(VLOOKUP($F49,CODE!$B:$I,2,0),"")</f>
        <v/>
      </c>
      <c r="H49" s="60" t="str">
        <f>IFERROR(VLOOKUP($F49,CODE!$B:$I,3,0),"")</f>
        <v/>
      </c>
      <c r="I49" s="60" t="str">
        <f>IFERROR(VLOOKUP($F49,CODE!$B:$I,4,0),"")</f>
        <v/>
      </c>
      <c r="J49" s="59" t="str">
        <f>IFERROR(VLOOKUP($F49,CODE!$B:$I,7,0),"")</f>
        <v/>
      </c>
      <c r="K49" s="61" t="str">
        <f>IFERROR(VLOOKUP($F49,CODE!$B:$I,6,0),"")</f>
        <v/>
      </c>
      <c r="L49" s="51"/>
      <c r="M49" s="63"/>
      <c r="N49" s="64"/>
      <c r="O49" s="52"/>
      <c r="P49" s="52"/>
      <c r="Q49" s="68" t="str">
        <f>IFERROR(VLOOKUP($F49,CODE!$B:$I,8,0),"")</f>
        <v/>
      </c>
      <c r="R49" s="51"/>
    </row>
    <row r="50" spans="1:18" s="65" customFormat="1">
      <c r="A50" s="51">
        <v>47</v>
      </c>
      <c r="B50" s="51"/>
      <c r="C50" s="51"/>
      <c r="D50" s="51"/>
      <c r="E50" s="51"/>
      <c r="F50" s="62"/>
      <c r="G50" s="59" t="str">
        <f>IFERROR(VLOOKUP($F50,CODE!$B:$I,2,0),"")</f>
        <v/>
      </c>
      <c r="H50" s="60" t="str">
        <f>IFERROR(VLOOKUP($F50,CODE!$B:$I,3,0),"")</f>
        <v/>
      </c>
      <c r="I50" s="60" t="str">
        <f>IFERROR(VLOOKUP($F50,CODE!$B:$I,4,0),"")</f>
        <v/>
      </c>
      <c r="J50" s="59" t="str">
        <f>IFERROR(VLOOKUP($F50,CODE!$B:$I,7,0),"")</f>
        <v/>
      </c>
      <c r="K50" s="61" t="str">
        <f>IFERROR(VLOOKUP($F50,CODE!$B:$I,6,0),"")</f>
        <v/>
      </c>
      <c r="L50" s="51"/>
      <c r="M50" s="63"/>
      <c r="N50" s="64"/>
      <c r="O50" s="52"/>
      <c r="P50" s="52"/>
      <c r="Q50" s="68" t="str">
        <f>IFERROR(VLOOKUP($F50,CODE!$B:$I,8,0),"")</f>
        <v/>
      </c>
      <c r="R50" s="51"/>
    </row>
    <row r="51" spans="1:18" s="65" customFormat="1">
      <c r="A51" s="51">
        <v>48</v>
      </c>
      <c r="B51" s="51"/>
      <c r="C51" s="51"/>
      <c r="D51" s="51"/>
      <c r="E51" s="51"/>
      <c r="F51" s="62"/>
      <c r="G51" s="59" t="str">
        <f>IFERROR(VLOOKUP($F51,CODE!$B:$I,2,0),"")</f>
        <v/>
      </c>
      <c r="H51" s="60" t="str">
        <f>IFERROR(VLOOKUP($F51,CODE!$B:$I,3,0),"")</f>
        <v/>
      </c>
      <c r="I51" s="60" t="str">
        <f>IFERROR(VLOOKUP($F51,CODE!$B:$I,4,0),"")</f>
        <v/>
      </c>
      <c r="J51" s="59" t="str">
        <f>IFERROR(VLOOKUP($F51,CODE!$B:$I,7,0),"")</f>
        <v/>
      </c>
      <c r="K51" s="61" t="str">
        <f>IFERROR(VLOOKUP($F51,CODE!$B:$I,6,0),"")</f>
        <v/>
      </c>
      <c r="L51" s="51"/>
      <c r="M51" s="63"/>
      <c r="N51" s="64"/>
      <c r="O51" s="52"/>
      <c r="P51" s="52"/>
      <c r="Q51" s="68" t="str">
        <f>IFERROR(VLOOKUP($F51,CODE!$B:$I,8,0),"")</f>
        <v/>
      </c>
      <c r="R51" s="51"/>
    </row>
    <row r="52" spans="1:18" s="65" customFormat="1">
      <c r="A52" s="51">
        <v>49</v>
      </c>
      <c r="B52" s="51"/>
      <c r="C52" s="51"/>
      <c r="D52" s="51"/>
      <c r="E52" s="51"/>
      <c r="F52" s="62"/>
      <c r="G52" s="59" t="str">
        <f>IFERROR(VLOOKUP($F52,CODE!$B:$I,2,0),"")</f>
        <v/>
      </c>
      <c r="H52" s="60" t="str">
        <f>IFERROR(VLOOKUP($F52,CODE!$B:$I,3,0),"")</f>
        <v/>
      </c>
      <c r="I52" s="60" t="str">
        <f>IFERROR(VLOOKUP($F52,CODE!$B:$I,4,0),"")</f>
        <v/>
      </c>
      <c r="J52" s="59" t="str">
        <f>IFERROR(VLOOKUP($F52,CODE!$B:$I,7,0),"")</f>
        <v/>
      </c>
      <c r="K52" s="61" t="str">
        <f>IFERROR(VLOOKUP($F52,CODE!$B:$I,6,0),"")</f>
        <v/>
      </c>
      <c r="L52" s="51"/>
      <c r="M52" s="63"/>
      <c r="N52" s="64"/>
      <c r="O52" s="52"/>
      <c r="P52" s="52"/>
      <c r="Q52" s="68" t="str">
        <f>IFERROR(VLOOKUP($F52,CODE!$B:$I,8,0),"")</f>
        <v/>
      </c>
      <c r="R52" s="51"/>
    </row>
    <row r="53" spans="1:18" s="65" customFormat="1">
      <c r="A53" s="51">
        <v>50</v>
      </c>
      <c r="B53" s="51"/>
      <c r="C53" s="51"/>
      <c r="D53" s="51"/>
      <c r="E53" s="51"/>
      <c r="F53" s="62"/>
      <c r="G53" s="59" t="str">
        <f>IFERROR(VLOOKUP($F53,CODE!$B:$I,2,0),"")</f>
        <v/>
      </c>
      <c r="H53" s="60" t="str">
        <f>IFERROR(VLOOKUP($F53,CODE!$B:$I,3,0),"")</f>
        <v/>
      </c>
      <c r="I53" s="60" t="str">
        <f>IFERROR(VLOOKUP($F53,CODE!$B:$I,4,0),"")</f>
        <v/>
      </c>
      <c r="J53" s="59" t="str">
        <f>IFERROR(VLOOKUP($F53,CODE!$B:$I,7,0),"")</f>
        <v/>
      </c>
      <c r="K53" s="61" t="str">
        <f>IFERROR(VLOOKUP($F53,CODE!$B:$I,6,0),"")</f>
        <v/>
      </c>
      <c r="L53" s="51"/>
      <c r="M53" s="63"/>
      <c r="N53" s="64"/>
      <c r="O53" s="52"/>
      <c r="P53" s="52"/>
      <c r="Q53" s="68" t="str">
        <f>IFERROR(VLOOKUP($F53,CODE!$B:$I,8,0),"")</f>
        <v/>
      </c>
      <c r="R53" s="51"/>
    </row>
    <row r="54" spans="1:18" s="65" customFormat="1">
      <c r="A54" s="51">
        <v>51</v>
      </c>
      <c r="B54" s="51"/>
      <c r="C54" s="51"/>
      <c r="D54" s="51"/>
      <c r="E54" s="51"/>
      <c r="F54" s="62"/>
      <c r="G54" s="59" t="str">
        <f>IFERROR(VLOOKUP($F54,CODE!$B:$I,2,0),"")</f>
        <v/>
      </c>
      <c r="H54" s="60" t="str">
        <f>IFERROR(VLOOKUP($F54,CODE!$B:$I,3,0),"")</f>
        <v/>
      </c>
      <c r="I54" s="60" t="str">
        <f>IFERROR(VLOOKUP($F54,CODE!$B:$I,4,0),"")</f>
        <v/>
      </c>
      <c r="J54" s="59" t="str">
        <f>IFERROR(VLOOKUP($F54,CODE!$B:$I,7,0),"")</f>
        <v/>
      </c>
      <c r="K54" s="61" t="str">
        <f>IFERROR(VLOOKUP($F54,CODE!$B:$I,6,0),"")</f>
        <v/>
      </c>
      <c r="L54" s="51"/>
      <c r="M54" s="63"/>
      <c r="N54" s="64"/>
      <c r="O54" s="52"/>
      <c r="P54" s="52"/>
      <c r="Q54" s="68" t="str">
        <f>IFERROR(VLOOKUP($F54,CODE!$B:$I,8,0),"")</f>
        <v/>
      </c>
      <c r="R54" s="51"/>
    </row>
    <row r="55" spans="1:18" s="65" customFormat="1">
      <c r="A55" s="51">
        <v>52</v>
      </c>
      <c r="B55" s="51"/>
      <c r="C55" s="51"/>
      <c r="D55" s="51"/>
      <c r="E55" s="51"/>
      <c r="F55" s="62"/>
      <c r="G55" s="59" t="str">
        <f>IFERROR(VLOOKUP($F55,CODE!$B:$I,2,0),"")</f>
        <v/>
      </c>
      <c r="H55" s="60" t="str">
        <f>IFERROR(VLOOKUP($F55,CODE!$B:$I,3,0),"")</f>
        <v/>
      </c>
      <c r="I55" s="60" t="str">
        <f>IFERROR(VLOOKUP($F55,CODE!$B:$I,4,0),"")</f>
        <v/>
      </c>
      <c r="J55" s="59" t="str">
        <f>IFERROR(VLOOKUP($F55,CODE!$B:$I,7,0),"")</f>
        <v/>
      </c>
      <c r="K55" s="61" t="str">
        <f>IFERROR(VLOOKUP($F55,CODE!$B:$I,6,0),"")</f>
        <v/>
      </c>
      <c r="L55" s="51"/>
      <c r="M55" s="63"/>
      <c r="N55" s="64"/>
      <c r="O55" s="52"/>
      <c r="P55" s="52"/>
      <c r="Q55" s="68" t="str">
        <f>IFERROR(VLOOKUP($F55,CODE!$B:$I,8,0),"")</f>
        <v/>
      </c>
      <c r="R55" s="51"/>
    </row>
    <row r="56" spans="1:18" s="65" customFormat="1">
      <c r="A56" s="51">
        <v>53</v>
      </c>
      <c r="B56" s="51"/>
      <c r="C56" s="51"/>
      <c r="D56" s="51"/>
      <c r="E56" s="51"/>
      <c r="F56" s="62"/>
      <c r="G56" s="59" t="str">
        <f>IFERROR(VLOOKUP($F56,CODE!$B:$I,2,0),"")</f>
        <v/>
      </c>
      <c r="H56" s="60" t="str">
        <f>IFERROR(VLOOKUP($F56,CODE!$B:$I,3,0),"")</f>
        <v/>
      </c>
      <c r="I56" s="60" t="str">
        <f>IFERROR(VLOOKUP($F56,CODE!$B:$I,4,0),"")</f>
        <v/>
      </c>
      <c r="J56" s="59" t="str">
        <f>IFERROR(VLOOKUP($F56,CODE!$B:$I,7,0),"")</f>
        <v/>
      </c>
      <c r="K56" s="61" t="str">
        <f>IFERROR(VLOOKUP($F56,CODE!$B:$I,6,0),"")</f>
        <v/>
      </c>
      <c r="L56" s="51"/>
      <c r="M56" s="63"/>
      <c r="N56" s="64"/>
      <c r="O56" s="52"/>
      <c r="P56" s="52"/>
      <c r="Q56" s="68" t="str">
        <f>IFERROR(VLOOKUP($F56,CODE!$B:$I,8,0),"")</f>
        <v/>
      </c>
      <c r="R56" s="51"/>
    </row>
    <row r="57" spans="1:18" s="65" customFormat="1">
      <c r="A57" s="51">
        <v>54</v>
      </c>
      <c r="B57" s="51"/>
      <c r="C57" s="51"/>
      <c r="D57" s="51"/>
      <c r="E57" s="51"/>
      <c r="F57" s="62"/>
      <c r="G57" s="59" t="str">
        <f>IFERROR(VLOOKUP($F57,CODE!$B:$I,2,0),"")</f>
        <v/>
      </c>
      <c r="H57" s="60" t="str">
        <f>IFERROR(VLOOKUP($F57,CODE!$B:$I,3,0),"")</f>
        <v/>
      </c>
      <c r="I57" s="60" t="str">
        <f>IFERROR(VLOOKUP($F57,CODE!$B:$I,4,0),"")</f>
        <v/>
      </c>
      <c r="J57" s="59" t="str">
        <f>IFERROR(VLOOKUP($F57,CODE!$B:$I,7,0),"")</f>
        <v/>
      </c>
      <c r="K57" s="61" t="str">
        <f>IFERROR(VLOOKUP($F57,CODE!$B:$I,6,0),"")</f>
        <v/>
      </c>
      <c r="L57" s="51"/>
      <c r="M57" s="63"/>
      <c r="N57" s="64"/>
      <c r="O57" s="52"/>
      <c r="P57" s="52"/>
      <c r="Q57" s="68" t="str">
        <f>IFERROR(VLOOKUP($F57,CODE!$B:$I,8,0),"")</f>
        <v/>
      </c>
      <c r="R57" s="51"/>
    </row>
    <row r="58" spans="1:18" s="65" customFormat="1">
      <c r="A58" s="51">
        <v>55</v>
      </c>
      <c r="B58" s="51"/>
      <c r="C58" s="51"/>
      <c r="D58" s="51"/>
      <c r="E58" s="51"/>
      <c r="F58" s="62"/>
      <c r="G58" s="59" t="str">
        <f>IFERROR(VLOOKUP($F58,CODE!$B:$I,2,0),"")</f>
        <v/>
      </c>
      <c r="H58" s="60" t="str">
        <f>IFERROR(VLOOKUP($F58,CODE!$B:$I,3,0),"")</f>
        <v/>
      </c>
      <c r="I58" s="60" t="str">
        <f>IFERROR(VLOOKUP($F58,CODE!$B:$I,4,0),"")</f>
        <v/>
      </c>
      <c r="J58" s="59" t="str">
        <f>IFERROR(VLOOKUP($F58,CODE!$B:$I,7,0),"")</f>
        <v/>
      </c>
      <c r="K58" s="61" t="str">
        <f>IFERROR(VLOOKUP($F58,CODE!$B:$I,6,0),"")</f>
        <v/>
      </c>
      <c r="L58" s="51"/>
      <c r="M58" s="63"/>
      <c r="N58" s="64"/>
      <c r="O58" s="52"/>
      <c r="P58" s="52"/>
      <c r="Q58" s="68" t="str">
        <f>IFERROR(VLOOKUP($F58,CODE!$B:$I,8,0),"")</f>
        <v/>
      </c>
      <c r="R58" s="51"/>
    </row>
    <row r="59" spans="1:18" s="65" customFormat="1">
      <c r="A59" s="51">
        <v>56</v>
      </c>
      <c r="B59" s="51"/>
      <c r="C59" s="51"/>
      <c r="D59" s="51"/>
      <c r="E59" s="51"/>
      <c r="F59" s="62"/>
      <c r="G59" s="59" t="str">
        <f>IFERROR(VLOOKUP($F59,CODE!$B:$I,2,0),"")</f>
        <v/>
      </c>
      <c r="H59" s="60" t="str">
        <f>IFERROR(VLOOKUP($F59,CODE!$B:$I,3,0),"")</f>
        <v/>
      </c>
      <c r="I59" s="60" t="str">
        <f>IFERROR(VLOOKUP($F59,CODE!$B:$I,4,0),"")</f>
        <v/>
      </c>
      <c r="J59" s="59" t="str">
        <f>IFERROR(VLOOKUP($F59,CODE!$B:$I,7,0),"")</f>
        <v/>
      </c>
      <c r="K59" s="61" t="str">
        <f>IFERROR(VLOOKUP($F59,CODE!$B:$I,6,0),"")</f>
        <v/>
      </c>
      <c r="L59" s="51"/>
      <c r="M59" s="63"/>
      <c r="N59" s="64"/>
      <c r="O59" s="52"/>
      <c r="P59" s="52"/>
      <c r="Q59" s="68" t="str">
        <f>IFERROR(VLOOKUP($F59,CODE!$B:$I,8,0),"")</f>
        <v/>
      </c>
      <c r="R59" s="51"/>
    </row>
    <row r="60" spans="1:18" s="65" customFormat="1">
      <c r="A60" s="51">
        <v>57</v>
      </c>
      <c r="B60" s="51"/>
      <c r="C60" s="51"/>
      <c r="D60" s="51"/>
      <c r="E60" s="51"/>
      <c r="F60" s="62"/>
      <c r="G60" s="59" t="str">
        <f>IFERROR(VLOOKUP($F60,CODE!$B:$I,2,0),"")</f>
        <v/>
      </c>
      <c r="H60" s="60" t="str">
        <f>IFERROR(VLOOKUP($F60,CODE!$B:$I,3,0),"")</f>
        <v/>
      </c>
      <c r="I60" s="60" t="str">
        <f>IFERROR(VLOOKUP($F60,CODE!$B:$I,4,0),"")</f>
        <v/>
      </c>
      <c r="J60" s="59" t="str">
        <f>IFERROR(VLOOKUP($F60,CODE!$B:$I,7,0),"")</f>
        <v/>
      </c>
      <c r="K60" s="61" t="str">
        <f>IFERROR(VLOOKUP($F60,CODE!$B:$I,6,0),"")</f>
        <v/>
      </c>
      <c r="L60" s="51"/>
      <c r="M60" s="63"/>
      <c r="N60" s="64"/>
      <c r="O60" s="52"/>
      <c r="P60" s="52"/>
      <c r="Q60" s="68" t="str">
        <f>IFERROR(VLOOKUP($F60,CODE!$B:$I,8,0),"")</f>
        <v/>
      </c>
      <c r="R60" s="51"/>
    </row>
    <row r="61" spans="1:18" s="65" customFormat="1">
      <c r="A61" s="51">
        <v>58</v>
      </c>
      <c r="B61" s="51"/>
      <c r="C61" s="51"/>
      <c r="D61" s="51"/>
      <c r="E61" s="51"/>
      <c r="F61" s="62"/>
      <c r="G61" s="59" t="str">
        <f>IFERROR(VLOOKUP($F61,CODE!$B:$I,2,0),"")</f>
        <v/>
      </c>
      <c r="H61" s="60" t="str">
        <f>IFERROR(VLOOKUP($F61,CODE!$B:$I,3,0),"")</f>
        <v/>
      </c>
      <c r="I61" s="60" t="str">
        <f>IFERROR(VLOOKUP($F61,CODE!$B:$I,4,0),"")</f>
        <v/>
      </c>
      <c r="J61" s="59" t="str">
        <f>IFERROR(VLOOKUP($F61,CODE!$B:$I,7,0),"")</f>
        <v/>
      </c>
      <c r="K61" s="61" t="str">
        <f>IFERROR(VLOOKUP($F61,CODE!$B:$I,6,0),"")</f>
        <v/>
      </c>
      <c r="L61" s="51"/>
      <c r="M61" s="63"/>
      <c r="N61" s="64"/>
      <c r="O61" s="52"/>
      <c r="P61" s="52"/>
      <c r="Q61" s="68" t="str">
        <f>IFERROR(VLOOKUP($F61,CODE!$B:$I,8,0),"")</f>
        <v/>
      </c>
      <c r="R61" s="51"/>
    </row>
    <row r="62" spans="1:18" s="65" customFormat="1">
      <c r="A62" s="51">
        <v>59</v>
      </c>
      <c r="B62" s="51"/>
      <c r="C62" s="51"/>
      <c r="D62" s="51"/>
      <c r="E62" s="51"/>
      <c r="F62" s="62"/>
      <c r="G62" s="59" t="str">
        <f>IFERROR(VLOOKUP($F62,CODE!$B:$I,2,0),"")</f>
        <v/>
      </c>
      <c r="H62" s="60" t="str">
        <f>IFERROR(VLOOKUP($F62,CODE!$B:$I,3,0),"")</f>
        <v/>
      </c>
      <c r="I62" s="60" t="str">
        <f>IFERROR(VLOOKUP($F62,CODE!$B:$I,4,0),"")</f>
        <v/>
      </c>
      <c r="J62" s="59" t="str">
        <f>IFERROR(VLOOKUP($F62,CODE!$B:$I,7,0),"")</f>
        <v/>
      </c>
      <c r="K62" s="61" t="str">
        <f>IFERROR(VLOOKUP($F62,CODE!$B:$I,6,0),"")</f>
        <v/>
      </c>
      <c r="L62" s="51"/>
      <c r="M62" s="63"/>
      <c r="N62" s="64"/>
      <c r="O62" s="52"/>
      <c r="P62" s="52"/>
      <c r="Q62" s="68" t="str">
        <f>IFERROR(VLOOKUP($F62,CODE!$B:$I,8,0),"")</f>
        <v/>
      </c>
      <c r="R62" s="51"/>
    </row>
    <row r="63" spans="1:18" s="65" customFormat="1">
      <c r="A63" s="51">
        <v>60</v>
      </c>
      <c r="B63" s="51"/>
      <c r="C63" s="51"/>
      <c r="D63" s="51"/>
      <c r="E63" s="51"/>
      <c r="F63" s="62"/>
      <c r="G63" s="59" t="str">
        <f>IFERROR(VLOOKUP($F63,CODE!$B:$I,2,0),"")</f>
        <v/>
      </c>
      <c r="H63" s="60" t="str">
        <f>IFERROR(VLOOKUP($F63,CODE!$B:$I,3,0),"")</f>
        <v/>
      </c>
      <c r="I63" s="60" t="str">
        <f>IFERROR(VLOOKUP($F63,CODE!$B:$I,4,0),"")</f>
        <v/>
      </c>
      <c r="J63" s="59" t="str">
        <f>IFERROR(VLOOKUP($F63,CODE!$B:$I,7,0),"")</f>
        <v/>
      </c>
      <c r="K63" s="61" t="str">
        <f>IFERROR(VLOOKUP($F63,CODE!$B:$I,6,0),"")</f>
        <v/>
      </c>
      <c r="L63" s="51"/>
      <c r="M63" s="63"/>
      <c r="N63" s="64"/>
      <c r="O63" s="52"/>
      <c r="P63" s="52"/>
      <c r="Q63" s="68" t="str">
        <f>IFERROR(VLOOKUP($F63,CODE!$B:$I,8,0),"")</f>
        <v/>
      </c>
      <c r="R63" s="51"/>
    </row>
    <row r="64" spans="1:18" s="65" customFormat="1">
      <c r="A64" s="51">
        <v>61</v>
      </c>
      <c r="B64" s="51"/>
      <c r="C64" s="51"/>
      <c r="D64" s="51"/>
      <c r="E64" s="51"/>
      <c r="F64" s="62"/>
      <c r="G64" s="59" t="str">
        <f>IFERROR(VLOOKUP($F64,CODE!$B:$I,2,0),"")</f>
        <v/>
      </c>
      <c r="H64" s="60" t="str">
        <f>IFERROR(VLOOKUP($F64,CODE!$B:$I,3,0),"")</f>
        <v/>
      </c>
      <c r="I64" s="60" t="str">
        <f>IFERROR(VLOOKUP($F64,CODE!$B:$I,4,0),"")</f>
        <v/>
      </c>
      <c r="J64" s="59" t="str">
        <f>IFERROR(VLOOKUP($F64,CODE!$B:$I,7,0),"")</f>
        <v/>
      </c>
      <c r="K64" s="61" t="str">
        <f>IFERROR(VLOOKUP($F64,CODE!$B:$I,6,0),"")</f>
        <v/>
      </c>
      <c r="L64" s="51"/>
      <c r="M64" s="63"/>
      <c r="N64" s="64"/>
      <c r="O64" s="52"/>
      <c r="P64" s="52"/>
      <c r="Q64" s="68" t="str">
        <f>IFERROR(VLOOKUP($F64,CODE!$B:$I,8,0),"")</f>
        <v/>
      </c>
      <c r="R64" s="51"/>
    </row>
    <row r="65" spans="1:18" s="65" customFormat="1">
      <c r="A65" s="51">
        <v>62</v>
      </c>
      <c r="B65" s="51"/>
      <c r="C65" s="51"/>
      <c r="D65" s="51"/>
      <c r="E65" s="51"/>
      <c r="F65" s="62"/>
      <c r="G65" s="59" t="str">
        <f>IFERROR(VLOOKUP($F65,CODE!$B:$I,2,0),"")</f>
        <v/>
      </c>
      <c r="H65" s="60" t="str">
        <f>IFERROR(VLOOKUP($F65,CODE!$B:$I,3,0),"")</f>
        <v/>
      </c>
      <c r="I65" s="60" t="str">
        <f>IFERROR(VLOOKUP($F65,CODE!$B:$I,4,0),"")</f>
        <v/>
      </c>
      <c r="J65" s="59" t="str">
        <f>IFERROR(VLOOKUP($F65,CODE!$B:$I,7,0),"")</f>
        <v/>
      </c>
      <c r="K65" s="61" t="str">
        <f>IFERROR(VLOOKUP($F65,CODE!$B:$I,6,0),"")</f>
        <v/>
      </c>
      <c r="L65" s="51"/>
      <c r="M65" s="63"/>
      <c r="N65" s="64"/>
      <c r="O65" s="52"/>
      <c r="P65" s="52"/>
      <c r="Q65" s="68" t="str">
        <f>IFERROR(VLOOKUP($F65,CODE!$B:$I,8,0),"")</f>
        <v/>
      </c>
      <c r="R65" s="51"/>
    </row>
    <row r="66" spans="1:18" s="65" customFormat="1">
      <c r="A66" s="51">
        <v>63</v>
      </c>
      <c r="B66" s="51"/>
      <c r="C66" s="51"/>
      <c r="D66" s="51"/>
      <c r="E66" s="51"/>
      <c r="F66" s="62"/>
      <c r="G66" s="59" t="str">
        <f>IFERROR(VLOOKUP($F66,CODE!$B:$I,2,0),"")</f>
        <v/>
      </c>
      <c r="H66" s="60" t="str">
        <f>IFERROR(VLOOKUP($F66,CODE!$B:$I,3,0),"")</f>
        <v/>
      </c>
      <c r="I66" s="60" t="str">
        <f>IFERROR(VLOOKUP($F66,CODE!$B:$I,4,0),"")</f>
        <v/>
      </c>
      <c r="J66" s="59" t="str">
        <f>IFERROR(VLOOKUP($F66,CODE!$B:$I,7,0),"")</f>
        <v/>
      </c>
      <c r="K66" s="61" t="str">
        <f>IFERROR(VLOOKUP($F66,CODE!$B:$I,6,0),"")</f>
        <v/>
      </c>
      <c r="L66" s="51"/>
      <c r="M66" s="63"/>
      <c r="N66" s="64"/>
      <c r="O66" s="52"/>
      <c r="P66" s="52"/>
      <c r="Q66" s="68" t="str">
        <f>IFERROR(VLOOKUP($F66,CODE!$B:$I,8,0),"")</f>
        <v/>
      </c>
      <c r="R66" s="51"/>
    </row>
    <row r="67" spans="1:18" s="65" customFormat="1">
      <c r="A67" s="51">
        <v>64</v>
      </c>
      <c r="B67" s="51"/>
      <c r="C67" s="51"/>
      <c r="D67" s="51"/>
      <c r="E67" s="51"/>
      <c r="F67" s="62"/>
      <c r="G67" s="59" t="str">
        <f>IFERROR(VLOOKUP($F67,CODE!$B:$I,2,0),"")</f>
        <v/>
      </c>
      <c r="H67" s="60" t="str">
        <f>IFERROR(VLOOKUP($F67,CODE!$B:$I,3,0),"")</f>
        <v/>
      </c>
      <c r="I67" s="60" t="str">
        <f>IFERROR(VLOOKUP($F67,CODE!$B:$I,4,0),"")</f>
        <v/>
      </c>
      <c r="J67" s="59" t="str">
        <f>IFERROR(VLOOKUP($F67,CODE!$B:$I,7,0),"")</f>
        <v/>
      </c>
      <c r="K67" s="61" t="str">
        <f>IFERROR(VLOOKUP($F67,CODE!$B:$I,6,0),"")</f>
        <v/>
      </c>
      <c r="L67" s="51"/>
      <c r="M67" s="63"/>
      <c r="N67" s="64"/>
      <c r="O67" s="52"/>
      <c r="P67" s="52"/>
      <c r="Q67" s="68" t="str">
        <f>IFERROR(VLOOKUP($F67,CODE!$B:$I,8,0),"")</f>
        <v/>
      </c>
      <c r="R67" s="51"/>
    </row>
    <row r="68" spans="1:18" s="65" customFormat="1">
      <c r="A68" s="51">
        <v>65</v>
      </c>
      <c r="B68" s="51"/>
      <c r="C68" s="51"/>
      <c r="D68" s="51"/>
      <c r="E68" s="51"/>
      <c r="F68" s="62"/>
      <c r="G68" s="59" t="str">
        <f>IFERROR(VLOOKUP($F68,CODE!$B:$I,2,0),"")</f>
        <v/>
      </c>
      <c r="H68" s="60" t="str">
        <f>IFERROR(VLOOKUP($F68,CODE!$B:$I,3,0),"")</f>
        <v/>
      </c>
      <c r="I68" s="60" t="str">
        <f>IFERROR(VLOOKUP($F68,CODE!$B:$I,4,0),"")</f>
        <v/>
      </c>
      <c r="J68" s="59" t="str">
        <f>IFERROR(VLOOKUP($F68,CODE!$B:$I,7,0),"")</f>
        <v/>
      </c>
      <c r="K68" s="61" t="str">
        <f>IFERROR(VLOOKUP($F68,CODE!$B:$I,6,0),"")</f>
        <v/>
      </c>
      <c r="L68" s="51"/>
      <c r="M68" s="63"/>
      <c r="N68" s="64"/>
      <c r="O68" s="52"/>
      <c r="P68" s="52"/>
      <c r="Q68" s="68" t="str">
        <f>IFERROR(VLOOKUP($F68,CODE!$B:$I,8,0),"")</f>
        <v/>
      </c>
      <c r="R68" s="51"/>
    </row>
    <row r="69" spans="1:18" s="65" customFormat="1">
      <c r="A69" s="51">
        <v>66</v>
      </c>
      <c r="B69" s="51"/>
      <c r="C69" s="51"/>
      <c r="D69" s="51"/>
      <c r="E69" s="51"/>
      <c r="F69" s="62"/>
      <c r="G69" s="59" t="str">
        <f>IFERROR(VLOOKUP($F69,CODE!$B:$I,2,0),"")</f>
        <v/>
      </c>
      <c r="H69" s="60" t="str">
        <f>IFERROR(VLOOKUP($F69,CODE!$B:$I,3,0),"")</f>
        <v/>
      </c>
      <c r="I69" s="60" t="str">
        <f>IFERROR(VLOOKUP($F69,CODE!$B:$I,4,0),"")</f>
        <v/>
      </c>
      <c r="J69" s="59" t="str">
        <f>IFERROR(VLOOKUP($F69,CODE!$B:$I,7,0),"")</f>
        <v/>
      </c>
      <c r="K69" s="61" t="str">
        <f>IFERROR(VLOOKUP($F69,CODE!$B:$I,6,0),"")</f>
        <v/>
      </c>
      <c r="L69" s="51"/>
      <c r="M69" s="63"/>
      <c r="N69" s="64"/>
      <c r="O69" s="52"/>
      <c r="P69" s="52"/>
      <c r="Q69" s="68" t="str">
        <f>IFERROR(VLOOKUP($F69,CODE!$B:$I,8,0),"")</f>
        <v/>
      </c>
      <c r="R69" s="51"/>
    </row>
    <row r="70" spans="1:18" s="65" customFormat="1">
      <c r="A70" s="51">
        <v>67</v>
      </c>
      <c r="B70" s="51"/>
      <c r="C70" s="51"/>
      <c r="D70" s="51"/>
      <c r="E70" s="51"/>
      <c r="F70" s="62"/>
      <c r="G70" s="59" t="str">
        <f>IFERROR(VLOOKUP($F70,CODE!$B:$I,2,0),"")</f>
        <v/>
      </c>
      <c r="H70" s="60" t="str">
        <f>IFERROR(VLOOKUP($F70,CODE!$B:$I,3,0),"")</f>
        <v/>
      </c>
      <c r="I70" s="60" t="str">
        <f>IFERROR(VLOOKUP($F70,CODE!$B:$I,4,0),"")</f>
        <v/>
      </c>
      <c r="J70" s="59" t="str">
        <f>IFERROR(VLOOKUP($F70,CODE!$B:$I,7,0),"")</f>
        <v/>
      </c>
      <c r="K70" s="61" t="str">
        <f>IFERROR(VLOOKUP($F70,CODE!$B:$I,6,0),"")</f>
        <v/>
      </c>
      <c r="L70" s="51"/>
      <c r="M70" s="63"/>
      <c r="N70" s="64"/>
      <c r="O70" s="52"/>
      <c r="P70" s="52"/>
      <c r="Q70" s="68" t="str">
        <f>IFERROR(VLOOKUP($F70,CODE!$B:$I,8,0),"")</f>
        <v/>
      </c>
      <c r="R70" s="51"/>
    </row>
    <row r="71" spans="1:18" s="65" customFormat="1">
      <c r="A71" s="51">
        <v>68</v>
      </c>
      <c r="B71" s="51"/>
      <c r="C71" s="51"/>
      <c r="D71" s="51"/>
      <c r="E71" s="51"/>
      <c r="F71" s="62"/>
      <c r="G71" s="59" t="str">
        <f>IFERROR(VLOOKUP($F71,CODE!$B:$I,2,0),"")</f>
        <v/>
      </c>
      <c r="H71" s="60" t="str">
        <f>IFERROR(VLOOKUP($F71,CODE!$B:$I,3,0),"")</f>
        <v/>
      </c>
      <c r="I71" s="60" t="str">
        <f>IFERROR(VLOOKUP($F71,CODE!$B:$I,4,0),"")</f>
        <v/>
      </c>
      <c r="J71" s="59" t="str">
        <f>IFERROR(VLOOKUP($F71,CODE!$B:$I,7,0),"")</f>
        <v/>
      </c>
      <c r="K71" s="61" t="str">
        <f>IFERROR(VLOOKUP($F71,CODE!$B:$I,6,0),"")</f>
        <v/>
      </c>
      <c r="L71" s="51"/>
      <c r="M71" s="63"/>
      <c r="N71" s="64"/>
      <c r="O71" s="52"/>
      <c r="P71" s="52"/>
      <c r="Q71" s="68" t="str">
        <f>IFERROR(VLOOKUP($F71,CODE!$B:$I,8,0),"")</f>
        <v/>
      </c>
      <c r="R71" s="51"/>
    </row>
    <row r="72" spans="1:18" s="65" customFormat="1">
      <c r="A72" s="51">
        <v>69</v>
      </c>
      <c r="B72" s="51"/>
      <c r="C72" s="51"/>
      <c r="D72" s="51"/>
      <c r="E72" s="51"/>
      <c r="F72" s="62"/>
      <c r="G72" s="59" t="str">
        <f>IFERROR(VLOOKUP($F72,CODE!$B:$I,2,0),"")</f>
        <v/>
      </c>
      <c r="H72" s="60" t="str">
        <f>IFERROR(VLOOKUP($F72,CODE!$B:$I,3,0),"")</f>
        <v/>
      </c>
      <c r="I72" s="60" t="str">
        <f>IFERROR(VLOOKUP($F72,CODE!$B:$I,4,0),"")</f>
        <v/>
      </c>
      <c r="J72" s="59" t="str">
        <f>IFERROR(VLOOKUP($F72,CODE!$B:$I,7,0),"")</f>
        <v/>
      </c>
      <c r="K72" s="61" t="str">
        <f>IFERROR(VLOOKUP($F72,CODE!$B:$I,6,0),"")</f>
        <v/>
      </c>
      <c r="L72" s="51"/>
      <c r="M72" s="63"/>
      <c r="N72" s="64"/>
      <c r="O72" s="52"/>
      <c r="P72" s="52"/>
      <c r="Q72" s="68" t="str">
        <f>IFERROR(VLOOKUP($F72,CODE!$B:$I,8,0),"")</f>
        <v/>
      </c>
      <c r="R72" s="51"/>
    </row>
    <row r="73" spans="1:18" s="65" customFormat="1">
      <c r="A73" s="51">
        <v>70</v>
      </c>
      <c r="B73" s="51"/>
      <c r="C73" s="51"/>
      <c r="D73" s="51"/>
      <c r="E73" s="51"/>
      <c r="F73" s="62"/>
      <c r="G73" s="59" t="str">
        <f>IFERROR(VLOOKUP($F73,CODE!$B:$I,2,0),"")</f>
        <v/>
      </c>
      <c r="H73" s="60" t="str">
        <f>IFERROR(VLOOKUP($F73,CODE!$B:$I,3,0),"")</f>
        <v/>
      </c>
      <c r="I73" s="60" t="str">
        <f>IFERROR(VLOOKUP($F73,CODE!$B:$I,4,0),"")</f>
        <v/>
      </c>
      <c r="J73" s="59" t="str">
        <f>IFERROR(VLOOKUP($F73,CODE!$B:$I,7,0),"")</f>
        <v/>
      </c>
      <c r="K73" s="61" t="str">
        <f>IFERROR(VLOOKUP($F73,CODE!$B:$I,6,0),"")</f>
        <v/>
      </c>
      <c r="L73" s="51"/>
      <c r="M73" s="63"/>
      <c r="N73" s="64"/>
      <c r="O73" s="52"/>
      <c r="P73" s="52"/>
      <c r="Q73" s="68" t="str">
        <f>IFERROR(VLOOKUP($F73,CODE!$B:$I,8,0),"")</f>
        <v/>
      </c>
      <c r="R73" s="51"/>
    </row>
    <row r="74" spans="1:18" s="65" customFormat="1">
      <c r="A74" s="51">
        <v>71</v>
      </c>
      <c r="B74" s="51"/>
      <c r="C74" s="51"/>
      <c r="D74" s="51"/>
      <c r="E74" s="51"/>
      <c r="F74" s="62"/>
      <c r="G74" s="59" t="str">
        <f>IFERROR(VLOOKUP($F74,CODE!$B:$I,2,0),"")</f>
        <v/>
      </c>
      <c r="H74" s="60" t="str">
        <f>IFERROR(VLOOKUP($F74,CODE!$B:$I,3,0),"")</f>
        <v/>
      </c>
      <c r="I74" s="60" t="str">
        <f>IFERROR(VLOOKUP($F74,CODE!$B:$I,4,0),"")</f>
        <v/>
      </c>
      <c r="J74" s="59" t="str">
        <f>IFERROR(VLOOKUP($F74,CODE!$B:$I,7,0),"")</f>
        <v/>
      </c>
      <c r="K74" s="61" t="str">
        <f>IFERROR(VLOOKUP($F74,CODE!$B:$I,6,0),"")</f>
        <v/>
      </c>
      <c r="L74" s="51"/>
      <c r="M74" s="63"/>
      <c r="N74" s="64"/>
      <c r="O74" s="52"/>
      <c r="P74" s="52"/>
      <c r="Q74" s="68" t="str">
        <f>IFERROR(VLOOKUP($F74,CODE!$B:$I,8,0),"")</f>
        <v/>
      </c>
      <c r="R74" s="51"/>
    </row>
    <row r="75" spans="1:18" s="65" customFormat="1">
      <c r="A75" s="51">
        <v>72</v>
      </c>
      <c r="B75" s="51"/>
      <c r="C75" s="51"/>
      <c r="D75" s="51"/>
      <c r="E75" s="51"/>
      <c r="F75" s="62"/>
      <c r="G75" s="59" t="str">
        <f>IFERROR(VLOOKUP($F75,CODE!$B:$I,2,0),"")</f>
        <v/>
      </c>
      <c r="H75" s="60" t="str">
        <f>IFERROR(VLOOKUP($F75,CODE!$B:$I,3,0),"")</f>
        <v/>
      </c>
      <c r="I75" s="60" t="str">
        <f>IFERROR(VLOOKUP($F75,CODE!$B:$I,4,0),"")</f>
        <v/>
      </c>
      <c r="J75" s="59" t="str">
        <f>IFERROR(VLOOKUP($F75,CODE!$B:$I,7,0),"")</f>
        <v/>
      </c>
      <c r="K75" s="61" t="str">
        <f>IFERROR(VLOOKUP($F75,CODE!$B:$I,6,0),"")</f>
        <v/>
      </c>
      <c r="L75" s="51"/>
      <c r="M75" s="63"/>
      <c r="N75" s="64"/>
      <c r="O75" s="52"/>
      <c r="P75" s="52"/>
      <c r="Q75" s="68" t="str">
        <f>IFERROR(VLOOKUP($F75,CODE!$B:$I,8,0),"")</f>
        <v/>
      </c>
      <c r="R75" s="51"/>
    </row>
    <row r="76" spans="1:18" s="65" customFormat="1">
      <c r="A76" s="51">
        <v>73</v>
      </c>
      <c r="B76" s="51"/>
      <c r="C76" s="51"/>
      <c r="D76" s="51"/>
      <c r="E76" s="51"/>
      <c r="F76" s="62"/>
      <c r="G76" s="59" t="str">
        <f>IFERROR(VLOOKUP($F76,CODE!$B:$I,2,0),"")</f>
        <v/>
      </c>
      <c r="H76" s="60" t="str">
        <f>IFERROR(VLOOKUP($F76,CODE!$B:$I,3,0),"")</f>
        <v/>
      </c>
      <c r="I76" s="60" t="str">
        <f>IFERROR(VLOOKUP($F76,CODE!$B:$I,4,0),"")</f>
        <v/>
      </c>
      <c r="J76" s="59" t="str">
        <f>IFERROR(VLOOKUP($F76,CODE!$B:$I,7,0),"")</f>
        <v/>
      </c>
      <c r="K76" s="61" t="str">
        <f>IFERROR(VLOOKUP($F76,CODE!$B:$I,6,0),"")</f>
        <v/>
      </c>
      <c r="L76" s="51"/>
      <c r="M76" s="63"/>
      <c r="N76" s="64"/>
      <c r="O76" s="52"/>
      <c r="P76" s="52"/>
      <c r="Q76" s="68" t="str">
        <f>IFERROR(VLOOKUP($F76,CODE!$B:$I,8,0),"")</f>
        <v/>
      </c>
      <c r="R76" s="51"/>
    </row>
    <row r="77" spans="1:18" s="65" customFormat="1">
      <c r="A77" s="51">
        <v>74</v>
      </c>
      <c r="B77" s="51"/>
      <c r="C77" s="51"/>
      <c r="D77" s="51"/>
      <c r="E77" s="51"/>
      <c r="F77" s="62"/>
      <c r="G77" s="59" t="str">
        <f>IFERROR(VLOOKUP($F77,CODE!$B:$I,2,0),"")</f>
        <v/>
      </c>
      <c r="H77" s="60" t="str">
        <f>IFERROR(VLOOKUP($F77,CODE!$B:$I,3,0),"")</f>
        <v/>
      </c>
      <c r="I77" s="60" t="str">
        <f>IFERROR(VLOOKUP($F77,CODE!$B:$I,4,0),"")</f>
        <v/>
      </c>
      <c r="J77" s="59" t="str">
        <f>IFERROR(VLOOKUP($F77,CODE!$B:$I,7,0),"")</f>
        <v/>
      </c>
      <c r="K77" s="61" t="str">
        <f>IFERROR(VLOOKUP($F77,CODE!$B:$I,6,0),"")</f>
        <v/>
      </c>
      <c r="L77" s="51"/>
      <c r="M77" s="63"/>
      <c r="N77" s="64"/>
      <c r="O77" s="52"/>
      <c r="P77" s="52"/>
      <c r="Q77" s="68" t="str">
        <f>IFERROR(VLOOKUP($F77,CODE!$B:$I,8,0),"")</f>
        <v/>
      </c>
      <c r="R77" s="51"/>
    </row>
    <row r="78" spans="1:18" s="65" customFormat="1">
      <c r="A78" s="51">
        <v>75</v>
      </c>
      <c r="B78" s="51"/>
      <c r="C78" s="51"/>
      <c r="D78" s="51"/>
      <c r="E78" s="51"/>
      <c r="F78" s="62"/>
      <c r="G78" s="59" t="str">
        <f>IFERROR(VLOOKUP($F78,CODE!$B:$I,2,0),"")</f>
        <v/>
      </c>
      <c r="H78" s="60" t="str">
        <f>IFERROR(VLOOKUP($F78,CODE!$B:$I,3,0),"")</f>
        <v/>
      </c>
      <c r="I78" s="60" t="str">
        <f>IFERROR(VLOOKUP($F78,CODE!$B:$I,4,0),"")</f>
        <v/>
      </c>
      <c r="J78" s="59" t="str">
        <f>IFERROR(VLOOKUP($F78,CODE!$B:$I,7,0),"")</f>
        <v/>
      </c>
      <c r="K78" s="61" t="str">
        <f>IFERROR(VLOOKUP($F78,CODE!$B:$I,6,0),"")</f>
        <v/>
      </c>
      <c r="L78" s="51"/>
      <c r="M78" s="63"/>
      <c r="N78" s="64"/>
      <c r="O78" s="52"/>
      <c r="P78" s="52"/>
      <c r="Q78" s="68" t="str">
        <f>IFERROR(VLOOKUP($F78,CODE!$B:$I,8,0),"")</f>
        <v/>
      </c>
      <c r="R78" s="51"/>
    </row>
    <row r="79" spans="1:18" s="65" customFormat="1">
      <c r="A79" s="51">
        <v>76</v>
      </c>
      <c r="B79" s="51"/>
      <c r="C79" s="51"/>
      <c r="D79" s="51"/>
      <c r="E79" s="51"/>
      <c r="F79" s="62"/>
      <c r="G79" s="59" t="str">
        <f>IFERROR(VLOOKUP($F79,CODE!$B:$I,2,0),"")</f>
        <v/>
      </c>
      <c r="H79" s="60" t="str">
        <f>IFERROR(VLOOKUP($F79,CODE!$B:$I,3,0),"")</f>
        <v/>
      </c>
      <c r="I79" s="60" t="str">
        <f>IFERROR(VLOOKUP($F79,CODE!$B:$I,4,0),"")</f>
        <v/>
      </c>
      <c r="J79" s="59" t="str">
        <f>IFERROR(VLOOKUP($F79,CODE!$B:$I,7,0),"")</f>
        <v/>
      </c>
      <c r="K79" s="61" t="str">
        <f>IFERROR(VLOOKUP($F79,CODE!$B:$I,6,0),"")</f>
        <v/>
      </c>
      <c r="L79" s="51"/>
      <c r="M79" s="63"/>
      <c r="N79" s="64"/>
      <c r="O79" s="52"/>
      <c r="P79" s="52"/>
      <c r="Q79" s="68" t="str">
        <f>IFERROR(VLOOKUP($F79,CODE!$B:$I,8,0),"")</f>
        <v/>
      </c>
      <c r="R79" s="51"/>
    </row>
    <row r="80" spans="1:18" s="65" customFormat="1">
      <c r="A80" s="51">
        <v>77</v>
      </c>
      <c r="B80" s="51"/>
      <c r="C80" s="51"/>
      <c r="D80" s="51"/>
      <c r="E80" s="51"/>
      <c r="F80" s="62"/>
      <c r="G80" s="59" t="str">
        <f>IFERROR(VLOOKUP($F80,CODE!$B:$I,2,0),"")</f>
        <v/>
      </c>
      <c r="H80" s="60" t="str">
        <f>IFERROR(VLOOKUP($F80,CODE!$B:$I,3,0),"")</f>
        <v/>
      </c>
      <c r="I80" s="60" t="str">
        <f>IFERROR(VLOOKUP($F80,CODE!$B:$I,4,0),"")</f>
        <v/>
      </c>
      <c r="J80" s="59" t="str">
        <f>IFERROR(VLOOKUP($F80,CODE!$B:$I,7,0),"")</f>
        <v/>
      </c>
      <c r="K80" s="61" t="str">
        <f>IFERROR(VLOOKUP($F80,CODE!$B:$I,6,0),"")</f>
        <v/>
      </c>
      <c r="L80" s="51"/>
      <c r="M80" s="63"/>
      <c r="N80" s="64"/>
      <c r="O80" s="52"/>
      <c r="P80" s="52"/>
      <c r="Q80" s="68" t="str">
        <f>IFERROR(VLOOKUP($F80,CODE!$B:$I,8,0),"")</f>
        <v/>
      </c>
      <c r="R80" s="51"/>
    </row>
    <row r="81" spans="1:18" s="65" customFormat="1">
      <c r="A81" s="51">
        <v>78</v>
      </c>
      <c r="B81" s="51"/>
      <c r="C81" s="51"/>
      <c r="D81" s="51"/>
      <c r="E81" s="51"/>
      <c r="F81" s="62"/>
      <c r="G81" s="59" t="str">
        <f>IFERROR(VLOOKUP($F81,CODE!$B:$I,2,0),"")</f>
        <v/>
      </c>
      <c r="H81" s="60" t="str">
        <f>IFERROR(VLOOKUP($F81,CODE!$B:$I,3,0),"")</f>
        <v/>
      </c>
      <c r="I81" s="60" t="str">
        <f>IFERROR(VLOOKUP($F81,CODE!$B:$I,4,0),"")</f>
        <v/>
      </c>
      <c r="J81" s="59" t="str">
        <f>IFERROR(VLOOKUP($F81,CODE!$B:$I,7,0),"")</f>
        <v/>
      </c>
      <c r="K81" s="61" t="str">
        <f>IFERROR(VLOOKUP($F81,CODE!$B:$I,6,0),"")</f>
        <v/>
      </c>
      <c r="L81" s="51"/>
      <c r="M81" s="63"/>
      <c r="N81" s="64"/>
      <c r="O81" s="52"/>
      <c r="P81" s="52"/>
      <c r="Q81" s="68" t="str">
        <f>IFERROR(VLOOKUP($F81,CODE!$B:$I,8,0),"")</f>
        <v/>
      </c>
      <c r="R81" s="51"/>
    </row>
    <row r="82" spans="1:18" s="65" customFormat="1">
      <c r="A82" s="51">
        <v>79</v>
      </c>
      <c r="B82" s="51"/>
      <c r="C82" s="51"/>
      <c r="D82" s="51"/>
      <c r="E82" s="51"/>
      <c r="F82" s="62"/>
      <c r="G82" s="59" t="str">
        <f>IFERROR(VLOOKUP($F82,CODE!$B:$I,2,0),"")</f>
        <v/>
      </c>
      <c r="H82" s="60" t="str">
        <f>IFERROR(VLOOKUP($F82,CODE!$B:$I,3,0),"")</f>
        <v/>
      </c>
      <c r="I82" s="60" t="str">
        <f>IFERROR(VLOOKUP($F82,CODE!$B:$I,4,0),"")</f>
        <v/>
      </c>
      <c r="J82" s="59" t="str">
        <f>IFERROR(VLOOKUP($F82,CODE!$B:$I,7,0),"")</f>
        <v/>
      </c>
      <c r="K82" s="61" t="str">
        <f>IFERROR(VLOOKUP($F82,CODE!$B:$I,6,0),"")</f>
        <v/>
      </c>
      <c r="L82" s="51"/>
      <c r="M82" s="63"/>
      <c r="N82" s="64"/>
      <c r="O82" s="52"/>
      <c r="P82" s="52"/>
      <c r="Q82" s="68" t="str">
        <f>IFERROR(VLOOKUP($F82,CODE!$B:$I,8,0),"")</f>
        <v/>
      </c>
      <c r="R82" s="51"/>
    </row>
    <row r="83" spans="1:18" s="65" customFormat="1">
      <c r="A83" s="51">
        <v>80</v>
      </c>
      <c r="B83" s="51"/>
      <c r="C83" s="51"/>
      <c r="D83" s="51"/>
      <c r="E83" s="51"/>
      <c r="F83" s="62"/>
      <c r="G83" s="59" t="str">
        <f>IFERROR(VLOOKUP($F83,CODE!$B:$I,2,0),"")</f>
        <v/>
      </c>
      <c r="H83" s="60" t="str">
        <f>IFERROR(VLOOKUP($F83,CODE!$B:$I,3,0),"")</f>
        <v/>
      </c>
      <c r="I83" s="60" t="str">
        <f>IFERROR(VLOOKUP($F83,CODE!$B:$I,4,0),"")</f>
        <v/>
      </c>
      <c r="J83" s="59" t="str">
        <f>IFERROR(VLOOKUP($F83,CODE!$B:$I,7,0),"")</f>
        <v/>
      </c>
      <c r="K83" s="61" t="str">
        <f>IFERROR(VLOOKUP($F83,CODE!$B:$I,6,0),"")</f>
        <v/>
      </c>
      <c r="L83" s="51"/>
      <c r="M83" s="63"/>
      <c r="N83" s="64"/>
      <c r="O83" s="52"/>
      <c r="P83" s="52"/>
      <c r="Q83" s="68" t="str">
        <f>IFERROR(VLOOKUP($F83,CODE!$B:$I,8,0),"")</f>
        <v/>
      </c>
      <c r="R83" s="51"/>
    </row>
    <row r="84" spans="1:18" s="65" customFormat="1">
      <c r="A84" s="51">
        <v>81</v>
      </c>
      <c r="B84" s="51"/>
      <c r="C84" s="51"/>
      <c r="D84" s="51"/>
      <c r="E84" s="51"/>
      <c r="F84" s="62"/>
      <c r="G84" s="59" t="str">
        <f>IFERROR(VLOOKUP($F84,CODE!$B:$I,2,0),"")</f>
        <v/>
      </c>
      <c r="H84" s="60" t="str">
        <f>IFERROR(VLOOKUP($F84,CODE!$B:$I,3,0),"")</f>
        <v/>
      </c>
      <c r="I84" s="60" t="str">
        <f>IFERROR(VLOOKUP($F84,CODE!$B:$I,4,0),"")</f>
        <v/>
      </c>
      <c r="J84" s="59" t="str">
        <f>IFERROR(VLOOKUP($F84,CODE!$B:$I,7,0),"")</f>
        <v/>
      </c>
      <c r="K84" s="61" t="str">
        <f>IFERROR(VLOOKUP($F84,CODE!$B:$I,6,0),"")</f>
        <v/>
      </c>
      <c r="L84" s="51"/>
      <c r="M84" s="63"/>
      <c r="N84" s="64"/>
      <c r="O84" s="52"/>
      <c r="P84" s="52"/>
      <c r="Q84" s="68" t="str">
        <f>IFERROR(VLOOKUP($F84,CODE!$B:$I,8,0),"")</f>
        <v/>
      </c>
      <c r="R84" s="51"/>
    </row>
    <row r="85" spans="1:18" s="65" customFormat="1">
      <c r="A85" s="51">
        <v>82</v>
      </c>
      <c r="B85" s="51"/>
      <c r="C85" s="51"/>
      <c r="D85" s="51"/>
      <c r="E85" s="51"/>
      <c r="F85" s="62"/>
      <c r="G85" s="59" t="str">
        <f>IFERROR(VLOOKUP($F85,CODE!$B:$I,2,0),"")</f>
        <v/>
      </c>
      <c r="H85" s="60" t="str">
        <f>IFERROR(VLOOKUP($F85,CODE!$B:$I,3,0),"")</f>
        <v/>
      </c>
      <c r="I85" s="60" t="str">
        <f>IFERROR(VLOOKUP($F85,CODE!$B:$I,4,0),"")</f>
        <v/>
      </c>
      <c r="J85" s="59" t="str">
        <f>IFERROR(VLOOKUP($F85,CODE!$B:$I,7,0),"")</f>
        <v/>
      </c>
      <c r="K85" s="61" t="str">
        <f>IFERROR(VLOOKUP($F85,CODE!$B:$I,6,0),"")</f>
        <v/>
      </c>
      <c r="L85" s="51"/>
      <c r="M85" s="63"/>
      <c r="N85" s="64"/>
      <c r="O85" s="52"/>
      <c r="P85" s="52"/>
      <c r="Q85" s="68" t="str">
        <f>IFERROR(VLOOKUP($F85,CODE!$B:$I,8,0),"")</f>
        <v/>
      </c>
      <c r="R85" s="51"/>
    </row>
    <row r="86" spans="1:18" s="65" customFormat="1">
      <c r="A86" s="51">
        <v>83</v>
      </c>
      <c r="B86" s="51"/>
      <c r="C86" s="51"/>
      <c r="D86" s="51"/>
      <c r="E86" s="51"/>
      <c r="F86" s="62"/>
      <c r="G86" s="59" t="str">
        <f>IFERROR(VLOOKUP($F86,CODE!$B:$I,2,0),"")</f>
        <v/>
      </c>
      <c r="H86" s="60" t="str">
        <f>IFERROR(VLOOKUP($F86,CODE!$B:$I,3,0),"")</f>
        <v/>
      </c>
      <c r="I86" s="60" t="str">
        <f>IFERROR(VLOOKUP($F86,CODE!$B:$I,4,0),"")</f>
        <v/>
      </c>
      <c r="J86" s="59" t="str">
        <f>IFERROR(VLOOKUP($F86,CODE!$B:$I,7,0),"")</f>
        <v/>
      </c>
      <c r="K86" s="61" t="str">
        <f>IFERROR(VLOOKUP($F86,CODE!$B:$I,6,0),"")</f>
        <v/>
      </c>
      <c r="L86" s="51"/>
      <c r="M86" s="63"/>
      <c r="N86" s="64"/>
      <c r="O86" s="52"/>
      <c r="P86" s="52"/>
      <c r="Q86" s="68" t="str">
        <f>IFERROR(VLOOKUP($F86,CODE!$B:$I,8,0),"")</f>
        <v/>
      </c>
      <c r="R86" s="51"/>
    </row>
    <row r="87" spans="1:18" s="65" customFormat="1">
      <c r="A87" s="51">
        <v>84</v>
      </c>
      <c r="B87" s="51"/>
      <c r="C87" s="51"/>
      <c r="D87" s="51"/>
      <c r="E87" s="51"/>
      <c r="F87" s="62"/>
      <c r="G87" s="59" t="str">
        <f>IFERROR(VLOOKUP($F87,CODE!$B:$I,2,0),"")</f>
        <v/>
      </c>
      <c r="H87" s="60" t="str">
        <f>IFERROR(VLOOKUP($F87,CODE!$B:$I,3,0),"")</f>
        <v/>
      </c>
      <c r="I87" s="60" t="str">
        <f>IFERROR(VLOOKUP($F87,CODE!$B:$I,4,0),"")</f>
        <v/>
      </c>
      <c r="J87" s="59" t="str">
        <f>IFERROR(VLOOKUP($F87,CODE!$B:$I,7,0),"")</f>
        <v/>
      </c>
      <c r="K87" s="61" t="str">
        <f>IFERROR(VLOOKUP($F87,CODE!$B:$I,6,0),"")</f>
        <v/>
      </c>
      <c r="L87" s="51"/>
      <c r="M87" s="63"/>
      <c r="N87" s="64"/>
      <c r="O87" s="52"/>
      <c r="P87" s="52"/>
      <c r="Q87" s="68" t="str">
        <f>IFERROR(VLOOKUP($F87,CODE!$B:$I,8,0),"")</f>
        <v/>
      </c>
      <c r="R87" s="51"/>
    </row>
    <row r="88" spans="1:18" s="65" customFormat="1">
      <c r="A88" s="51">
        <v>85</v>
      </c>
      <c r="B88" s="51"/>
      <c r="C88" s="51"/>
      <c r="D88" s="51"/>
      <c r="E88" s="51"/>
      <c r="F88" s="62"/>
      <c r="G88" s="59" t="str">
        <f>IFERROR(VLOOKUP($F88,CODE!$B:$I,2,0),"")</f>
        <v/>
      </c>
      <c r="H88" s="60" t="str">
        <f>IFERROR(VLOOKUP($F88,CODE!$B:$I,3,0),"")</f>
        <v/>
      </c>
      <c r="I88" s="60" t="str">
        <f>IFERROR(VLOOKUP($F88,CODE!$B:$I,4,0),"")</f>
        <v/>
      </c>
      <c r="J88" s="59" t="str">
        <f>IFERROR(VLOOKUP($F88,CODE!$B:$I,7,0),"")</f>
        <v/>
      </c>
      <c r="K88" s="61" t="str">
        <f>IFERROR(VLOOKUP($F88,CODE!$B:$I,6,0),"")</f>
        <v/>
      </c>
      <c r="L88" s="51"/>
      <c r="M88" s="63"/>
      <c r="N88" s="64"/>
      <c r="O88" s="52"/>
      <c r="P88" s="52"/>
      <c r="Q88" s="68" t="str">
        <f>IFERROR(VLOOKUP($F88,CODE!$B:$I,8,0),"")</f>
        <v/>
      </c>
      <c r="R88" s="51"/>
    </row>
    <row r="89" spans="1:18" s="65" customFormat="1">
      <c r="A89" s="51">
        <v>86</v>
      </c>
      <c r="B89" s="51"/>
      <c r="C89" s="51"/>
      <c r="D89" s="51"/>
      <c r="E89" s="51"/>
      <c r="F89" s="62"/>
      <c r="G89" s="59" t="str">
        <f>IFERROR(VLOOKUP($F89,CODE!$B:$I,2,0),"")</f>
        <v/>
      </c>
      <c r="H89" s="60" t="str">
        <f>IFERROR(VLOOKUP($F89,CODE!$B:$I,3,0),"")</f>
        <v/>
      </c>
      <c r="I89" s="60" t="str">
        <f>IFERROR(VLOOKUP($F89,CODE!$B:$I,4,0),"")</f>
        <v/>
      </c>
      <c r="J89" s="59" t="str">
        <f>IFERROR(VLOOKUP($F89,CODE!$B:$I,7,0),"")</f>
        <v/>
      </c>
      <c r="K89" s="61" t="str">
        <f>IFERROR(VLOOKUP($F89,CODE!$B:$I,6,0),"")</f>
        <v/>
      </c>
      <c r="L89" s="51"/>
      <c r="M89" s="63"/>
      <c r="N89" s="64"/>
      <c r="O89" s="52"/>
      <c r="P89" s="52"/>
      <c r="Q89" s="68" t="str">
        <f>IFERROR(VLOOKUP($F89,CODE!$B:$I,8,0),"")</f>
        <v/>
      </c>
      <c r="R89" s="51"/>
    </row>
    <row r="90" spans="1:18" s="65" customFormat="1">
      <c r="A90" s="51">
        <v>87</v>
      </c>
      <c r="B90" s="51"/>
      <c r="C90" s="51"/>
      <c r="D90" s="51"/>
      <c r="E90" s="51"/>
      <c r="F90" s="62"/>
      <c r="G90" s="59" t="str">
        <f>IFERROR(VLOOKUP($F90,CODE!$B:$I,2,0),"")</f>
        <v/>
      </c>
      <c r="H90" s="60" t="str">
        <f>IFERROR(VLOOKUP($F90,CODE!$B:$I,3,0),"")</f>
        <v/>
      </c>
      <c r="I90" s="60" t="str">
        <f>IFERROR(VLOOKUP($F90,CODE!$B:$I,4,0),"")</f>
        <v/>
      </c>
      <c r="J90" s="59" t="str">
        <f>IFERROR(VLOOKUP($F90,CODE!$B:$I,7,0),"")</f>
        <v/>
      </c>
      <c r="K90" s="61" t="str">
        <f>IFERROR(VLOOKUP($F90,CODE!$B:$I,6,0),"")</f>
        <v/>
      </c>
      <c r="L90" s="51"/>
      <c r="M90" s="63"/>
      <c r="N90" s="64"/>
      <c r="O90" s="52"/>
      <c r="P90" s="52"/>
      <c r="Q90" s="68" t="str">
        <f>IFERROR(VLOOKUP($F90,CODE!$B:$I,8,0),"")</f>
        <v/>
      </c>
      <c r="R90" s="51"/>
    </row>
    <row r="91" spans="1:18" s="65" customFormat="1">
      <c r="A91" s="51">
        <v>88</v>
      </c>
      <c r="B91" s="51"/>
      <c r="C91" s="51"/>
      <c r="D91" s="51"/>
      <c r="E91" s="51"/>
      <c r="F91" s="62"/>
      <c r="G91" s="59" t="str">
        <f>IFERROR(VLOOKUP($F91,CODE!$B:$I,2,0),"")</f>
        <v/>
      </c>
      <c r="H91" s="60" t="str">
        <f>IFERROR(VLOOKUP($F91,CODE!$B:$I,3,0),"")</f>
        <v/>
      </c>
      <c r="I91" s="60" t="str">
        <f>IFERROR(VLOOKUP($F91,CODE!$B:$I,4,0),"")</f>
        <v/>
      </c>
      <c r="J91" s="59" t="str">
        <f>IFERROR(VLOOKUP($F91,CODE!$B:$I,7,0),"")</f>
        <v/>
      </c>
      <c r="K91" s="61" t="str">
        <f>IFERROR(VLOOKUP($F91,CODE!$B:$I,6,0),"")</f>
        <v/>
      </c>
      <c r="L91" s="51"/>
      <c r="M91" s="63"/>
      <c r="N91" s="64"/>
      <c r="O91" s="52"/>
      <c r="P91" s="52"/>
      <c r="Q91" s="68" t="str">
        <f>IFERROR(VLOOKUP($F91,CODE!$B:$I,8,0),"")</f>
        <v/>
      </c>
      <c r="R91" s="51"/>
    </row>
    <row r="92" spans="1:18" s="65" customFormat="1">
      <c r="A92" s="51">
        <v>89</v>
      </c>
      <c r="B92" s="51"/>
      <c r="C92" s="51"/>
      <c r="D92" s="51"/>
      <c r="E92" s="51"/>
      <c r="F92" s="62"/>
      <c r="G92" s="59" t="str">
        <f>IFERROR(VLOOKUP($F92,CODE!$B:$I,2,0),"")</f>
        <v/>
      </c>
      <c r="H92" s="60" t="str">
        <f>IFERROR(VLOOKUP($F92,CODE!$B:$I,3,0),"")</f>
        <v/>
      </c>
      <c r="I92" s="60" t="str">
        <f>IFERROR(VLOOKUP($F92,CODE!$B:$I,4,0),"")</f>
        <v/>
      </c>
      <c r="J92" s="59" t="str">
        <f>IFERROR(VLOOKUP($F92,CODE!$B:$I,7,0),"")</f>
        <v/>
      </c>
      <c r="K92" s="61" t="str">
        <f>IFERROR(VLOOKUP($F92,CODE!$B:$I,6,0),"")</f>
        <v/>
      </c>
      <c r="L92" s="51"/>
      <c r="M92" s="63"/>
      <c r="N92" s="64"/>
      <c r="O92" s="52"/>
      <c r="P92" s="52"/>
      <c r="Q92" s="68" t="str">
        <f>IFERROR(VLOOKUP($F92,CODE!$B:$I,8,0),"")</f>
        <v/>
      </c>
      <c r="R92" s="51"/>
    </row>
    <row r="93" spans="1:18" s="65" customFormat="1">
      <c r="A93" s="51">
        <v>90</v>
      </c>
      <c r="B93" s="51"/>
      <c r="C93" s="51"/>
      <c r="D93" s="51"/>
      <c r="E93" s="51"/>
      <c r="F93" s="62"/>
      <c r="G93" s="59" t="str">
        <f>IFERROR(VLOOKUP($F93,CODE!$B:$I,2,0),"")</f>
        <v/>
      </c>
      <c r="H93" s="60" t="str">
        <f>IFERROR(VLOOKUP($F93,CODE!$B:$I,3,0),"")</f>
        <v/>
      </c>
      <c r="I93" s="60" t="str">
        <f>IFERROR(VLOOKUP($F93,CODE!$B:$I,4,0),"")</f>
        <v/>
      </c>
      <c r="J93" s="59" t="str">
        <f>IFERROR(VLOOKUP($F93,CODE!$B:$I,7,0),"")</f>
        <v/>
      </c>
      <c r="K93" s="61" t="str">
        <f>IFERROR(VLOOKUP($F93,CODE!$B:$I,6,0),"")</f>
        <v/>
      </c>
      <c r="L93" s="51"/>
      <c r="M93" s="63"/>
      <c r="N93" s="64"/>
      <c r="O93" s="52"/>
      <c r="P93" s="52"/>
      <c r="Q93" s="68" t="str">
        <f>IFERROR(VLOOKUP($F93,CODE!$B:$I,8,0),"")</f>
        <v/>
      </c>
      <c r="R93" s="51"/>
    </row>
    <row r="94" spans="1:18" s="65" customFormat="1">
      <c r="A94" s="51">
        <v>91</v>
      </c>
      <c r="B94" s="51"/>
      <c r="C94" s="51"/>
      <c r="D94" s="51"/>
      <c r="E94" s="51"/>
      <c r="F94" s="62"/>
      <c r="G94" s="59" t="str">
        <f>IFERROR(VLOOKUP($F94,CODE!$B:$I,2,0),"")</f>
        <v/>
      </c>
      <c r="H94" s="60" t="str">
        <f>IFERROR(VLOOKUP($F94,CODE!$B:$I,3,0),"")</f>
        <v/>
      </c>
      <c r="I94" s="60" t="str">
        <f>IFERROR(VLOOKUP($F94,CODE!$B:$I,4,0),"")</f>
        <v/>
      </c>
      <c r="J94" s="59" t="str">
        <f>IFERROR(VLOOKUP($F94,CODE!$B:$I,7,0),"")</f>
        <v/>
      </c>
      <c r="K94" s="61" t="str">
        <f>IFERROR(VLOOKUP($F94,CODE!$B:$I,6,0),"")</f>
        <v/>
      </c>
      <c r="L94" s="51"/>
      <c r="M94" s="63"/>
      <c r="N94" s="64"/>
      <c r="O94" s="52"/>
      <c r="P94" s="52"/>
      <c r="Q94" s="68" t="str">
        <f>IFERROR(VLOOKUP($F94,CODE!$B:$I,8,0),"")</f>
        <v/>
      </c>
      <c r="R94" s="51"/>
    </row>
    <row r="95" spans="1:18" s="65" customFormat="1">
      <c r="A95" s="51">
        <v>92</v>
      </c>
      <c r="B95" s="51"/>
      <c r="C95" s="51"/>
      <c r="D95" s="51"/>
      <c r="E95" s="51"/>
      <c r="F95" s="62"/>
      <c r="G95" s="59" t="str">
        <f>IFERROR(VLOOKUP($F95,CODE!$B:$I,2,0),"")</f>
        <v/>
      </c>
      <c r="H95" s="60" t="str">
        <f>IFERROR(VLOOKUP($F95,CODE!$B:$I,3,0),"")</f>
        <v/>
      </c>
      <c r="I95" s="60" t="str">
        <f>IFERROR(VLOOKUP($F95,CODE!$B:$I,4,0),"")</f>
        <v/>
      </c>
      <c r="J95" s="59" t="str">
        <f>IFERROR(VLOOKUP($F95,CODE!$B:$I,7,0),"")</f>
        <v/>
      </c>
      <c r="K95" s="61" t="str">
        <f>IFERROR(VLOOKUP($F95,CODE!$B:$I,6,0),"")</f>
        <v/>
      </c>
      <c r="L95" s="51"/>
      <c r="M95" s="63"/>
      <c r="N95" s="64"/>
      <c r="O95" s="52"/>
      <c r="P95" s="52"/>
      <c r="Q95" s="68" t="str">
        <f>IFERROR(VLOOKUP($F95,CODE!$B:$I,8,0),"")</f>
        <v/>
      </c>
      <c r="R95" s="51"/>
    </row>
    <row r="96" spans="1:18" ht="71.25" customHeight="1">
      <c r="A96" s="130" t="s">
        <v>279</v>
      </c>
      <c r="B96" s="130"/>
      <c r="C96" s="130"/>
      <c r="D96" s="130"/>
      <c r="E96" s="130"/>
      <c r="F96" s="130"/>
      <c r="G96" s="130"/>
      <c r="H96" s="130"/>
      <c r="I96" s="130"/>
      <c r="J96" s="130"/>
      <c r="K96" s="130"/>
      <c r="L96" s="130"/>
      <c r="M96" s="130"/>
      <c r="N96" s="130"/>
      <c r="O96" s="130"/>
      <c r="P96" s="130"/>
      <c r="Q96" s="130"/>
      <c r="R96" s="130"/>
    </row>
  </sheetData>
  <sheetProtection algorithmName="SHA-512" hashValue="1TnWL6GnLdBOvEUjWB3gMdru5c6lELV1bemUR3KNJGhO3La9g8IS79tb54JVFU9qwMcKr5lw2J02IohoA12gjA==" saltValue="/WAd42YFfly72Hot+Zzg0w==" spinCount="100000" sheet="1" objects="1" scenarios="1"/>
  <mergeCells count="18">
    <mergeCell ref="O2:P2"/>
    <mergeCell ref="L2:L3"/>
    <mergeCell ref="M2:M3"/>
    <mergeCell ref="N2:N3"/>
    <mergeCell ref="A96:R96"/>
    <mergeCell ref="A1:R1"/>
    <mergeCell ref="A2:A3"/>
    <mergeCell ref="D2:D3"/>
    <mergeCell ref="E2:E3"/>
    <mergeCell ref="G2:G3"/>
    <mergeCell ref="H2:H3"/>
    <mergeCell ref="I2:I3"/>
    <mergeCell ref="K2:K3"/>
    <mergeCell ref="Q2:Q3"/>
    <mergeCell ref="R2:R3"/>
    <mergeCell ref="F2:F3"/>
    <mergeCell ref="B2:C2"/>
    <mergeCell ref="J2:J3"/>
  </mergeCells>
  <pageMargins left="0.25" right="0.25" top="0.75" bottom="0.75" header="0.3" footer="0.3"/>
  <pageSetup paperSize="9"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CODE!$B$2:$B$93</xm:f>
          </x14:formula1>
          <xm:sqref>F4:F95</xm:sqref>
        </x14:dataValidation>
      </x14:dataValidations>
    </ext>
  </extLst>
</worksheet>
</file>

<file path=xl/worksheets/sheet6.xml><?xml version="1.0" encoding="utf-8"?>
<worksheet xmlns="http://schemas.openxmlformats.org/spreadsheetml/2006/main" xmlns:r="http://schemas.openxmlformats.org/officeDocument/2006/relationships">
  <sheetPr>
    <pageSetUpPr fitToPage="1"/>
  </sheetPr>
  <dimension ref="A1:I93"/>
  <sheetViews>
    <sheetView workbookViewId="0"/>
  </sheetViews>
  <sheetFormatPr defaultRowHeight="14.25"/>
  <cols>
    <col min="1" max="1" width="4.875" style="89" bestFit="1" customWidth="1"/>
    <col min="2" max="2" width="6" style="90" customWidth="1"/>
    <col min="3" max="3" width="26.375" style="91" bestFit="1" customWidth="1"/>
    <col min="4" max="4" width="51.375" style="92" customWidth="1"/>
    <col min="5" max="5" width="40.625" style="92" customWidth="1"/>
    <col min="6" max="6" width="6.75" style="91" bestFit="1" customWidth="1"/>
    <col min="7" max="7" width="11.625" style="91" bestFit="1" customWidth="1"/>
    <col min="8" max="8" width="12.25" style="91" bestFit="1" customWidth="1"/>
    <col min="9" max="9" width="29.125" style="91" bestFit="1" customWidth="1"/>
  </cols>
  <sheetData>
    <row r="1" spans="1:9" ht="37.5">
      <c r="A1" s="69" t="s">
        <v>32</v>
      </c>
      <c r="B1" s="70" t="s">
        <v>6</v>
      </c>
      <c r="C1" s="69" t="s">
        <v>7</v>
      </c>
      <c r="D1" s="71" t="s">
        <v>274</v>
      </c>
      <c r="E1" s="71" t="s">
        <v>19</v>
      </c>
      <c r="F1" s="72" t="s">
        <v>293</v>
      </c>
      <c r="G1" s="73" t="s">
        <v>272</v>
      </c>
      <c r="H1" s="69" t="s">
        <v>1</v>
      </c>
      <c r="I1" s="69" t="s">
        <v>33</v>
      </c>
    </row>
    <row r="2" spans="1:9" ht="18.75">
      <c r="A2" s="74">
        <v>1</v>
      </c>
      <c r="B2" s="70" t="s">
        <v>273</v>
      </c>
      <c r="C2" s="74" t="s">
        <v>16</v>
      </c>
      <c r="D2" s="6" t="s">
        <v>34</v>
      </c>
      <c r="E2" s="75" t="s">
        <v>35</v>
      </c>
      <c r="F2" s="76">
        <v>28</v>
      </c>
      <c r="G2" s="77">
        <v>360</v>
      </c>
      <c r="H2" s="74" t="s">
        <v>2</v>
      </c>
      <c r="I2" s="78" t="s">
        <v>36</v>
      </c>
    </row>
    <row r="3" spans="1:9" ht="18.75">
      <c r="A3" s="74">
        <v>2</v>
      </c>
      <c r="B3" s="70" t="s">
        <v>180</v>
      </c>
      <c r="C3" s="74" t="s">
        <v>17</v>
      </c>
      <c r="D3" s="6" t="s">
        <v>37</v>
      </c>
      <c r="E3" s="6" t="s">
        <v>38</v>
      </c>
      <c r="F3" s="76">
        <v>28</v>
      </c>
      <c r="G3" s="77">
        <v>250</v>
      </c>
      <c r="H3" s="74" t="s">
        <v>2</v>
      </c>
      <c r="I3" s="78" t="s">
        <v>36</v>
      </c>
    </row>
    <row r="4" spans="1:9" ht="18.75">
      <c r="A4" s="74">
        <v>3</v>
      </c>
      <c r="B4" s="70" t="s">
        <v>181</v>
      </c>
      <c r="C4" s="74" t="s">
        <v>17</v>
      </c>
      <c r="D4" s="6" t="s">
        <v>37</v>
      </c>
      <c r="E4" s="6" t="s">
        <v>39</v>
      </c>
      <c r="F4" s="76">
        <v>28</v>
      </c>
      <c r="G4" s="77">
        <v>300</v>
      </c>
      <c r="H4" s="74" t="s">
        <v>2</v>
      </c>
      <c r="I4" s="78" t="s">
        <v>36</v>
      </c>
    </row>
    <row r="5" spans="1:9" ht="18.75">
      <c r="A5" s="74">
        <v>4</v>
      </c>
      <c r="B5" s="70" t="s">
        <v>182</v>
      </c>
      <c r="C5" s="74" t="s">
        <v>17</v>
      </c>
      <c r="D5" s="6" t="s">
        <v>40</v>
      </c>
      <c r="E5" s="6" t="s">
        <v>41</v>
      </c>
      <c r="F5" s="79">
        <v>100</v>
      </c>
      <c r="G5" s="77">
        <v>315</v>
      </c>
      <c r="H5" s="74" t="s">
        <v>2</v>
      </c>
      <c r="I5" s="78" t="s">
        <v>36</v>
      </c>
    </row>
    <row r="6" spans="1:9" ht="18.75">
      <c r="A6" s="74">
        <v>5</v>
      </c>
      <c r="B6" s="70" t="s">
        <v>183</v>
      </c>
      <c r="C6" s="74" t="s">
        <v>16</v>
      </c>
      <c r="D6" s="6" t="s">
        <v>42</v>
      </c>
      <c r="E6" s="6" t="s">
        <v>43</v>
      </c>
      <c r="F6" s="79">
        <v>100</v>
      </c>
      <c r="G6" s="77">
        <v>135</v>
      </c>
      <c r="H6" s="74" t="s">
        <v>2</v>
      </c>
      <c r="I6" s="78" t="s">
        <v>36</v>
      </c>
    </row>
    <row r="7" spans="1:9" ht="18.75">
      <c r="A7" s="74">
        <v>6</v>
      </c>
      <c r="B7" s="70" t="s">
        <v>184</v>
      </c>
      <c r="C7" s="74" t="s">
        <v>16</v>
      </c>
      <c r="D7" s="6" t="s">
        <v>42</v>
      </c>
      <c r="E7" s="6" t="s">
        <v>44</v>
      </c>
      <c r="F7" s="79">
        <v>100</v>
      </c>
      <c r="G7" s="77">
        <v>145</v>
      </c>
      <c r="H7" s="74" t="s">
        <v>2</v>
      </c>
      <c r="I7" s="78" t="s">
        <v>36</v>
      </c>
    </row>
    <row r="8" spans="1:9" ht="18.75">
      <c r="A8" s="74">
        <v>7</v>
      </c>
      <c r="B8" s="70" t="s">
        <v>185</v>
      </c>
      <c r="C8" s="74" t="s">
        <v>16</v>
      </c>
      <c r="D8" s="6" t="s">
        <v>42</v>
      </c>
      <c r="E8" s="6" t="s">
        <v>45</v>
      </c>
      <c r="F8" s="79">
        <v>100</v>
      </c>
      <c r="G8" s="77">
        <v>185</v>
      </c>
      <c r="H8" s="74" t="s">
        <v>2</v>
      </c>
      <c r="I8" s="78" t="s">
        <v>36</v>
      </c>
    </row>
    <row r="9" spans="1:9" ht="18.75">
      <c r="A9" s="74">
        <v>8</v>
      </c>
      <c r="B9" s="70" t="s">
        <v>186</v>
      </c>
      <c r="C9" s="74" t="s">
        <v>16</v>
      </c>
      <c r="D9" s="6" t="s">
        <v>42</v>
      </c>
      <c r="E9" s="6" t="s">
        <v>46</v>
      </c>
      <c r="F9" s="79">
        <v>100</v>
      </c>
      <c r="G9" s="77">
        <v>195</v>
      </c>
      <c r="H9" s="74" t="s">
        <v>2</v>
      </c>
      <c r="I9" s="78" t="s">
        <v>36</v>
      </c>
    </row>
    <row r="10" spans="1:9" ht="18.75">
      <c r="A10" s="74">
        <v>9</v>
      </c>
      <c r="B10" s="70" t="s">
        <v>187</v>
      </c>
      <c r="C10" s="74" t="s">
        <v>16</v>
      </c>
      <c r="D10" s="6" t="s">
        <v>42</v>
      </c>
      <c r="E10" s="6" t="s">
        <v>41</v>
      </c>
      <c r="F10" s="79">
        <v>100</v>
      </c>
      <c r="G10" s="77">
        <v>210</v>
      </c>
      <c r="H10" s="74" t="s">
        <v>2</v>
      </c>
      <c r="I10" s="78" t="s">
        <v>36</v>
      </c>
    </row>
    <row r="11" spans="1:9" ht="18.75">
      <c r="A11" s="74">
        <v>10</v>
      </c>
      <c r="B11" s="70" t="s">
        <v>188</v>
      </c>
      <c r="C11" s="74" t="s">
        <v>17</v>
      </c>
      <c r="D11" s="6" t="s">
        <v>47</v>
      </c>
      <c r="E11" s="6" t="s">
        <v>48</v>
      </c>
      <c r="F11" s="79">
        <v>10</v>
      </c>
      <c r="G11" s="77">
        <v>250</v>
      </c>
      <c r="H11" s="74" t="s">
        <v>2</v>
      </c>
      <c r="I11" s="78" t="s">
        <v>49</v>
      </c>
    </row>
    <row r="12" spans="1:9" ht="18.75">
      <c r="A12" s="74">
        <v>11</v>
      </c>
      <c r="B12" s="70" t="s">
        <v>189</v>
      </c>
      <c r="C12" s="74" t="s">
        <v>17</v>
      </c>
      <c r="D12" s="6" t="s">
        <v>50</v>
      </c>
      <c r="E12" s="6" t="s">
        <v>51</v>
      </c>
      <c r="F12" s="80" t="s">
        <v>52</v>
      </c>
      <c r="G12" s="77">
        <v>1284</v>
      </c>
      <c r="H12" s="74" t="s">
        <v>53</v>
      </c>
      <c r="I12" s="78" t="s">
        <v>54</v>
      </c>
    </row>
    <row r="13" spans="1:9" ht="18.75">
      <c r="A13" s="74">
        <v>12</v>
      </c>
      <c r="B13" s="70" t="s">
        <v>190</v>
      </c>
      <c r="C13" s="74" t="s">
        <v>17</v>
      </c>
      <c r="D13" s="6" t="s">
        <v>50</v>
      </c>
      <c r="E13" s="6" t="s">
        <v>55</v>
      </c>
      <c r="F13" s="80" t="s">
        <v>52</v>
      </c>
      <c r="G13" s="77">
        <v>2097</v>
      </c>
      <c r="H13" s="74" t="s">
        <v>53</v>
      </c>
      <c r="I13" s="78" t="s">
        <v>54</v>
      </c>
    </row>
    <row r="14" spans="1:9" ht="18.75">
      <c r="A14" s="74">
        <v>13</v>
      </c>
      <c r="B14" s="70" t="s">
        <v>191</v>
      </c>
      <c r="C14" s="74" t="s">
        <v>16</v>
      </c>
      <c r="D14" s="6" t="s">
        <v>56</v>
      </c>
      <c r="E14" s="6" t="s">
        <v>35</v>
      </c>
      <c r="F14" s="79">
        <v>1000</v>
      </c>
      <c r="G14" s="77">
        <v>750</v>
      </c>
      <c r="H14" s="74" t="s">
        <v>2</v>
      </c>
      <c r="I14" s="78" t="s">
        <v>54</v>
      </c>
    </row>
    <row r="15" spans="1:9" ht="18.75">
      <c r="A15" s="74">
        <v>14</v>
      </c>
      <c r="B15" s="70" t="s">
        <v>192</v>
      </c>
      <c r="C15" s="74" t="s">
        <v>16</v>
      </c>
      <c r="D15" s="6" t="s">
        <v>56</v>
      </c>
      <c r="E15" s="6" t="s">
        <v>57</v>
      </c>
      <c r="F15" s="79">
        <v>1000</v>
      </c>
      <c r="G15" s="77">
        <v>1130</v>
      </c>
      <c r="H15" s="74" t="s">
        <v>2</v>
      </c>
      <c r="I15" s="78" t="s">
        <v>54</v>
      </c>
    </row>
    <row r="16" spans="1:9" ht="18.75">
      <c r="A16" s="74">
        <v>15</v>
      </c>
      <c r="B16" s="70" t="s">
        <v>193</v>
      </c>
      <c r="C16" s="74" t="s">
        <v>16</v>
      </c>
      <c r="D16" s="6" t="s">
        <v>56</v>
      </c>
      <c r="E16" s="6" t="s">
        <v>58</v>
      </c>
      <c r="F16" s="79">
        <v>1000</v>
      </c>
      <c r="G16" s="77">
        <v>1690</v>
      </c>
      <c r="H16" s="74" t="s">
        <v>2</v>
      </c>
      <c r="I16" s="78" t="s">
        <v>54</v>
      </c>
    </row>
    <row r="17" spans="1:9" ht="37.5">
      <c r="A17" s="74">
        <v>16</v>
      </c>
      <c r="B17" s="70" t="s">
        <v>194</v>
      </c>
      <c r="C17" s="74" t="s">
        <v>16</v>
      </c>
      <c r="D17" s="6" t="s">
        <v>59</v>
      </c>
      <c r="E17" s="6" t="s">
        <v>57</v>
      </c>
      <c r="F17" s="79">
        <v>100</v>
      </c>
      <c r="G17" s="77">
        <v>64</v>
      </c>
      <c r="H17" s="74" t="s">
        <v>2</v>
      </c>
      <c r="I17" s="78" t="s">
        <v>60</v>
      </c>
    </row>
    <row r="18" spans="1:9" ht="37.5">
      <c r="A18" s="74">
        <v>17</v>
      </c>
      <c r="B18" s="70" t="s">
        <v>195</v>
      </c>
      <c r="C18" s="74" t="s">
        <v>16</v>
      </c>
      <c r="D18" s="6" t="s">
        <v>59</v>
      </c>
      <c r="E18" s="6" t="s">
        <v>57</v>
      </c>
      <c r="F18" s="79">
        <v>1000</v>
      </c>
      <c r="G18" s="77">
        <v>640</v>
      </c>
      <c r="H18" s="74" t="s">
        <v>2</v>
      </c>
      <c r="I18" s="78" t="s">
        <v>60</v>
      </c>
    </row>
    <row r="19" spans="1:9" ht="37.5">
      <c r="A19" s="74">
        <v>18</v>
      </c>
      <c r="B19" s="70" t="s">
        <v>196</v>
      </c>
      <c r="C19" s="74" t="s">
        <v>17</v>
      </c>
      <c r="D19" s="6" t="s">
        <v>61</v>
      </c>
      <c r="E19" s="6" t="s">
        <v>62</v>
      </c>
      <c r="F19" s="79">
        <v>100</v>
      </c>
      <c r="G19" s="77">
        <v>428</v>
      </c>
      <c r="H19" s="74" t="s">
        <v>2</v>
      </c>
      <c r="I19" s="78" t="s">
        <v>63</v>
      </c>
    </row>
    <row r="20" spans="1:9" ht="37.5">
      <c r="A20" s="74">
        <v>19</v>
      </c>
      <c r="B20" s="70" t="s">
        <v>197</v>
      </c>
      <c r="C20" s="74" t="s">
        <v>17</v>
      </c>
      <c r="D20" s="6" t="s">
        <v>64</v>
      </c>
      <c r="E20" s="6" t="s">
        <v>62</v>
      </c>
      <c r="F20" s="79">
        <v>100</v>
      </c>
      <c r="G20" s="77">
        <v>400</v>
      </c>
      <c r="H20" s="74" t="s">
        <v>2</v>
      </c>
      <c r="I20" s="78" t="s">
        <v>36</v>
      </c>
    </row>
    <row r="21" spans="1:9" ht="37.5">
      <c r="A21" s="74">
        <v>20</v>
      </c>
      <c r="B21" s="70" t="s">
        <v>198</v>
      </c>
      <c r="C21" s="74" t="s">
        <v>17</v>
      </c>
      <c r="D21" s="6" t="s">
        <v>64</v>
      </c>
      <c r="E21" s="6" t="s">
        <v>65</v>
      </c>
      <c r="F21" s="79">
        <v>100</v>
      </c>
      <c r="G21" s="77">
        <v>950</v>
      </c>
      <c r="H21" s="74" t="s">
        <v>2</v>
      </c>
      <c r="I21" s="78" t="s">
        <v>36</v>
      </c>
    </row>
    <row r="22" spans="1:9" ht="18.75">
      <c r="A22" s="74">
        <v>21</v>
      </c>
      <c r="B22" s="70" t="s">
        <v>199</v>
      </c>
      <c r="C22" s="74" t="s">
        <v>17</v>
      </c>
      <c r="D22" s="6" t="s">
        <v>66</v>
      </c>
      <c r="E22" s="6" t="s">
        <v>67</v>
      </c>
      <c r="F22" s="80" t="s">
        <v>52</v>
      </c>
      <c r="G22" s="77">
        <v>8560</v>
      </c>
      <c r="H22" s="74" t="s">
        <v>68</v>
      </c>
      <c r="I22" s="78" t="s">
        <v>63</v>
      </c>
    </row>
    <row r="23" spans="1:9" ht="18.75">
      <c r="A23" s="74">
        <v>22</v>
      </c>
      <c r="B23" s="70" t="s">
        <v>200</v>
      </c>
      <c r="C23" s="74" t="s">
        <v>17</v>
      </c>
      <c r="D23" s="6" t="s">
        <v>69</v>
      </c>
      <c r="E23" s="6" t="s">
        <v>43</v>
      </c>
      <c r="F23" s="79">
        <v>30</v>
      </c>
      <c r="G23" s="77">
        <v>695.5</v>
      </c>
      <c r="H23" s="74" t="s">
        <v>2</v>
      </c>
      <c r="I23" s="78" t="s">
        <v>63</v>
      </c>
    </row>
    <row r="24" spans="1:9" ht="18.75">
      <c r="A24" s="74">
        <v>23</v>
      </c>
      <c r="B24" s="70" t="s">
        <v>207</v>
      </c>
      <c r="C24" s="74" t="s">
        <v>16</v>
      </c>
      <c r="D24" s="6" t="s">
        <v>69</v>
      </c>
      <c r="E24" s="6" t="s">
        <v>41</v>
      </c>
      <c r="F24" s="79">
        <v>30</v>
      </c>
      <c r="G24" s="77">
        <v>909.5</v>
      </c>
      <c r="H24" s="74" t="s">
        <v>2</v>
      </c>
      <c r="I24" s="78" t="s">
        <v>63</v>
      </c>
    </row>
    <row r="25" spans="1:9" ht="37.5">
      <c r="A25" s="74">
        <v>24</v>
      </c>
      <c r="B25" s="70" t="s">
        <v>201</v>
      </c>
      <c r="C25" s="74" t="s">
        <v>17</v>
      </c>
      <c r="D25" s="6" t="s">
        <v>70</v>
      </c>
      <c r="E25" s="6" t="s">
        <v>71</v>
      </c>
      <c r="F25" s="79">
        <v>300</v>
      </c>
      <c r="G25" s="77">
        <v>1177</v>
      </c>
      <c r="H25" s="74" t="s">
        <v>2</v>
      </c>
      <c r="I25" s="78" t="s">
        <v>63</v>
      </c>
    </row>
    <row r="26" spans="1:9" ht="37.5">
      <c r="A26" s="74">
        <v>25</v>
      </c>
      <c r="B26" s="70" t="s">
        <v>208</v>
      </c>
      <c r="C26" s="74" t="s">
        <v>17</v>
      </c>
      <c r="D26" s="6" t="s">
        <v>70</v>
      </c>
      <c r="E26" s="6" t="s">
        <v>72</v>
      </c>
      <c r="F26" s="79">
        <v>300</v>
      </c>
      <c r="G26" s="77">
        <v>1926</v>
      </c>
      <c r="H26" s="74" t="s">
        <v>2</v>
      </c>
      <c r="I26" s="78" t="s">
        <v>63</v>
      </c>
    </row>
    <row r="27" spans="1:9" ht="37.5">
      <c r="A27" s="74">
        <v>26</v>
      </c>
      <c r="B27" s="70" t="s">
        <v>202</v>
      </c>
      <c r="C27" s="74" t="s">
        <v>17</v>
      </c>
      <c r="D27" s="6" t="s">
        <v>73</v>
      </c>
      <c r="E27" s="6" t="s">
        <v>71</v>
      </c>
      <c r="F27" s="79">
        <v>30</v>
      </c>
      <c r="G27" s="77">
        <v>33</v>
      </c>
      <c r="H27" s="74" t="s">
        <v>2</v>
      </c>
      <c r="I27" s="78" t="s">
        <v>60</v>
      </c>
    </row>
    <row r="28" spans="1:9" ht="37.5">
      <c r="A28" s="74">
        <v>27</v>
      </c>
      <c r="B28" s="70" t="s">
        <v>209</v>
      </c>
      <c r="C28" s="74" t="s">
        <v>17</v>
      </c>
      <c r="D28" s="6" t="s">
        <v>73</v>
      </c>
      <c r="E28" s="6" t="s">
        <v>71</v>
      </c>
      <c r="F28" s="79">
        <v>300</v>
      </c>
      <c r="G28" s="77">
        <v>330</v>
      </c>
      <c r="H28" s="74" t="s">
        <v>2</v>
      </c>
      <c r="I28" s="78" t="s">
        <v>60</v>
      </c>
    </row>
    <row r="29" spans="1:9" ht="37.5">
      <c r="A29" s="74">
        <v>28</v>
      </c>
      <c r="B29" s="70" t="s">
        <v>210</v>
      </c>
      <c r="C29" s="74" t="s">
        <v>17</v>
      </c>
      <c r="D29" s="6" t="s">
        <v>73</v>
      </c>
      <c r="E29" s="6" t="s">
        <v>72</v>
      </c>
      <c r="F29" s="79">
        <v>30</v>
      </c>
      <c r="G29" s="77">
        <v>66</v>
      </c>
      <c r="H29" s="74" t="s">
        <v>2</v>
      </c>
      <c r="I29" s="78" t="s">
        <v>60</v>
      </c>
    </row>
    <row r="30" spans="1:9" ht="37.5">
      <c r="A30" s="74">
        <v>29</v>
      </c>
      <c r="B30" s="70" t="s">
        <v>211</v>
      </c>
      <c r="C30" s="74" t="s">
        <v>17</v>
      </c>
      <c r="D30" s="6" t="s">
        <v>73</v>
      </c>
      <c r="E30" s="6" t="s">
        <v>72</v>
      </c>
      <c r="F30" s="79">
        <v>300</v>
      </c>
      <c r="G30" s="77">
        <v>660</v>
      </c>
      <c r="H30" s="74" t="s">
        <v>2</v>
      </c>
      <c r="I30" s="78" t="s">
        <v>60</v>
      </c>
    </row>
    <row r="31" spans="1:9" ht="18.75">
      <c r="A31" s="74">
        <v>30</v>
      </c>
      <c r="B31" s="70" t="s">
        <v>203</v>
      </c>
      <c r="C31" s="74" t="s">
        <v>17</v>
      </c>
      <c r="D31" s="6" t="s">
        <v>74</v>
      </c>
      <c r="E31" s="6" t="s">
        <v>44</v>
      </c>
      <c r="F31" s="79">
        <v>100</v>
      </c>
      <c r="G31" s="77">
        <v>230</v>
      </c>
      <c r="H31" s="74" t="s">
        <v>2</v>
      </c>
      <c r="I31" s="78" t="s">
        <v>75</v>
      </c>
    </row>
    <row r="32" spans="1:9" ht="18.75">
      <c r="A32" s="74">
        <v>31</v>
      </c>
      <c r="B32" s="70" t="s">
        <v>204</v>
      </c>
      <c r="C32" s="74" t="s">
        <v>16</v>
      </c>
      <c r="D32" s="6" t="s">
        <v>76</v>
      </c>
      <c r="E32" s="6" t="s">
        <v>77</v>
      </c>
      <c r="F32" s="80" t="s">
        <v>52</v>
      </c>
      <c r="G32" s="77">
        <v>28.89</v>
      </c>
      <c r="H32" s="74" t="s">
        <v>2</v>
      </c>
      <c r="I32" s="78" t="s">
        <v>78</v>
      </c>
    </row>
    <row r="33" spans="1:9" ht="37.5">
      <c r="A33" s="74">
        <v>32</v>
      </c>
      <c r="B33" s="70" t="s">
        <v>205</v>
      </c>
      <c r="C33" s="74" t="s">
        <v>17</v>
      </c>
      <c r="D33" s="6" t="s">
        <v>79</v>
      </c>
      <c r="E33" s="6" t="s">
        <v>80</v>
      </c>
      <c r="F33" s="79">
        <v>30</v>
      </c>
      <c r="G33" s="77">
        <v>32</v>
      </c>
      <c r="H33" s="74" t="s">
        <v>2</v>
      </c>
      <c r="I33" s="78" t="s">
        <v>60</v>
      </c>
    </row>
    <row r="34" spans="1:9" ht="37.5">
      <c r="A34" s="74">
        <v>33</v>
      </c>
      <c r="B34" s="70" t="s">
        <v>212</v>
      </c>
      <c r="C34" s="74" t="s">
        <v>17</v>
      </c>
      <c r="D34" s="6" t="s">
        <v>79</v>
      </c>
      <c r="E34" s="6" t="s">
        <v>81</v>
      </c>
      <c r="F34" s="79">
        <v>30</v>
      </c>
      <c r="G34" s="77">
        <v>38</v>
      </c>
      <c r="H34" s="74" t="s">
        <v>2</v>
      </c>
      <c r="I34" s="78" t="s">
        <v>60</v>
      </c>
    </row>
    <row r="35" spans="1:9" ht="18.75">
      <c r="A35" s="74">
        <v>34</v>
      </c>
      <c r="B35" s="70" t="s">
        <v>206</v>
      </c>
      <c r="C35" s="74" t="s">
        <v>16</v>
      </c>
      <c r="D35" s="6" t="s">
        <v>82</v>
      </c>
      <c r="E35" s="6" t="s">
        <v>83</v>
      </c>
      <c r="F35" s="79">
        <v>100</v>
      </c>
      <c r="G35" s="77">
        <v>700</v>
      </c>
      <c r="H35" s="74" t="s">
        <v>2</v>
      </c>
      <c r="I35" s="78" t="s">
        <v>60</v>
      </c>
    </row>
    <row r="36" spans="1:9" ht="37.5">
      <c r="A36" s="74">
        <v>35</v>
      </c>
      <c r="B36" s="70" t="s">
        <v>213</v>
      </c>
      <c r="C36" s="74" t="s">
        <v>16</v>
      </c>
      <c r="D36" s="6" t="s">
        <v>84</v>
      </c>
      <c r="E36" s="6" t="s">
        <v>85</v>
      </c>
      <c r="F36" s="80" t="s">
        <v>52</v>
      </c>
      <c r="G36" s="77">
        <v>642</v>
      </c>
      <c r="H36" s="74" t="s">
        <v>86</v>
      </c>
      <c r="I36" s="78" t="s">
        <v>87</v>
      </c>
    </row>
    <row r="37" spans="1:9" ht="37.5">
      <c r="A37" s="74">
        <v>36</v>
      </c>
      <c r="B37" s="70" t="s">
        <v>214</v>
      </c>
      <c r="C37" s="74" t="s">
        <v>16</v>
      </c>
      <c r="D37" s="6" t="s">
        <v>84</v>
      </c>
      <c r="E37" s="6" t="s">
        <v>88</v>
      </c>
      <c r="F37" s="80" t="s">
        <v>52</v>
      </c>
      <c r="G37" s="77">
        <v>749</v>
      </c>
      <c r="H37" s="74" t="s">
        <v>89</v>
      </c>
      <c r="I37" s="78" t="s">
        <v>87</v>
      </c>
    </row>
    <row r="38" spans="1:9" ht="37.5">
      <c r="A38" s="74">
        <v>37</v>
      </c>
      <c r="B38" s="70" t="s">
        <v>215</v>
      </c>
      <c r="C38" s="74" t="s">
        <v>17</v>
      </c>
      <c r="D38" s="6" t="s">
        <v>90</v>
      </c>
      <c r="E38" s="6" t="s">
        <v>91</v>
      </c>
      <c r="F38" s="80" t="s">
        <v>52</v>
      </c>
      <c r="G38" s="77">
        <v>310.3</v>
      </c>
      <c r="H38" s="74" t="s">
        <v>89</v>
      </c>
      <c r="I38" s="78" t="s">
        <v>87</v>
      </c>
    </row>
    <row r="39" spans="1:9" ht="18.75">
      <c r="A39" s="74">
        <v>38</v>
      </c>
      <c r="B39" s="70" t="s">
        <v>216</v>
      </c>
      <c r="C39" s="74" t="s">
        <v>17</v>
      </c>
      <c r="D39" s="6" t="s">
        <v>90</v>
      </c>
      <c r="E39" s="6" t="s">
        <v>92</v>
      </c>
      <c r="F39" s="80" t="s">
        <v>52</v>
      </c>
      <c r="G39" s="77">
        <v>325.27999999999997</v>
      </c>
      <c r="H39" s="74" t="s">
        <v>86</v>
      </c>
      <c r="I39" s="78" t="s">
        <v>87</v>
      </c>
    </row>
    <row r="40" spans="1:9" ht="37.5">
      <c r="A40" s="74">
        <v>39</v>
      </c>
      <c r="B40" s="70" t="s">
        <v>217</v>
      </c>
      <c r="C40" s="74" t="s">
        <v>17</v>
      </c>
      <c r="D40" s="6" t="s">
        <v>90</v>
      </c>
      <c r="E40" s="6" t="s">
        <v>93</v>
      </c>
      <c r="F40" s="80" t="s">
        <v>52</v>
      </c>
      <c r="G40" s="77">
        <v>428</v>
      </c>
      <c r="H40" s="74" t="s">
        <v>89</v>
      </c>
      <c r="I40" s="78" t="s">
        <v>87</v>
      </c>
    </row>
    <row r="41" spans="1:9" ht="37.5">
      <c r="A41" s="74">
        <v>40</v>
      </c>
      <c r="B41" s="70" t="s">
        <v>218</v>
      </c>
      <c r="C41" s="74" t="s">
        <v>17</v>
      </c>
      <c r="D41" s="6" t="s">
        <v>90</v>
      </c>
      <c r="E41" s="6" t="s">
        <v>94</v>
      </c>
      <c r="F41" s="80" t="s">
        <v>52</v>
      </c>
      <c r="G41" s="77">
        <v>1043.25</v>
      </c>
      <c r="H41" s="74" t="s">
        <v>89</v>
      </c>
      <c r="I41" s="78" t="s">
        <v>87</v>
      </c>
    </row>
    <row r="42" spans="1:9" ht="37.5">
      <c r="A42" s="74">
        <v>41</v>
      </c>
      <c r="B42" s="70" t="s">
        <v>219</v>
      </c>
      <c r="C42" s="74" t="s">
        <v>9</v>
      </c>
      <c r="D42" s="6" t="s">
        <v>95</v>
      </c>
      <c r="E42" s="81" t="s">
        <v>52</v>
      </c>
      <c r="F42" s="80" t="s">
        <v>52</v>
      </c>
      <c r="G42" s="82" t="s">
        <v>96</v>
      </c>
      <c r="H42" s="74" t="s">
        <v>97</v>
      </c>
      <c r="I42" s="78" t="s">
        <v>98</v>
      </c>
    </row>
    <row r="43" spans="1:9" ht="37.5">
      <c r="A43" s="74">
        <v>42</v>
      </c>
      <c r="B43" s="70" t="s">
        <v>220</v>
      </c>
      <c r="C43" s="74" t="s">
        <v>9</v>
      </c>
      <c r="D43" s="6" t="s">
        <v>99</v>
      </c>
      <c r="E43" s="81" t="s">
        <v>52</v>
      </c>
      <c r="F43" s="80" t="s">
        <v>52</v>
      </c>
      <c r="G43" s="82" t="s">
        <v>100</v>
      </c>
      <c r="H43" s="74" t="s">
        <v>97</v>
      </c>
      <c r="I43" s="78" t="s">
        <v>98</v>
      </c>
    </row>
    <row r="44" spans="1:9" ht="37.5">
      <c r="A44" s="74">
        <v>43</v>
      </c>
      <c r="B44" s="70" t="s">
        <v>221</v>
      </c>
      <c r="C44" s="74" t="s">
        <v>9</v>
      </c>
      <c r="D44" s="6" t="s">
        <v>101</v>
      </c>
      <c r="E44" s="81" t="s">
        <v>52</v>
      </c>
      <c r="F44" s="80" t="s">
        <v>52</v>
      </c>
      <c r="G44" s="82" t="s">
        <v>102</v>
      </c>
      <c r="H44" s="74" t="s">
        <v>97</v>
      </c>
      <c r="I44" s="78" t="s">
        <v>98</v>
      </c>
    </row>
    <row r="45" spans="1:9" ht="18.75">
      <c r="A45" s="74">
        <v>44</v>
      </c>
      <c r="B45" s="70" t="s">
        <v>222</v>
      </c>
      <c r="C45" s="74" t="s">
        <v>9</v>
      </c>
      <c r="D45" s="6" t="s">
        <v>103</v>
      </c>
      <c r="E45" s="81" t="s">
        <v>52</v>
      </c>
      <c r="F45" s="80" t="s">
        <v>52</v>
      </c>
      <c r="G45" s="82" t="s">
        <v>104</v>
      </c>
      <c r="H45" s="74" t="s">
        <v>97</v>
      </c>
      <c r="I45" s="78" t="s">
        <v>98</v>
      </c>
    </row>
    <row r="46" spans="1:9" ht="18.75">
      <c r="A46" s="74">
        <v>45</v>
      </c>
      <c r="B46" s="70" t="s">
        <v>223</v>
      </c>
      <c r="C46" s="74" t="s">
        <v>9</v>
      </c>
      <c r="D46" s="6" t="s">
        <v>105</v>
      </c>
      <c r="E46" s="6" t="s">
        <v>106</v>
      </c>
      <c r="F46" s="80" t="s">
        <v>52</v>
      </c>
      <c r="G46" s="77">
        <v>428000</v>
      </c>
      <c r="H46" s="74" t="s">
        <v>107</v>
      </c>
      <c r="I46" s="78" t="s">
        <v>108</v>
      </c>
    </row>
    <row r="47" spans="1:9" ht="18.75">
      <c r="A47" s="74">
        <v>46</v>
      </c>
      <c r="B47" s="70" t="s">
        <v>228</v>
      </c>
      <c r="C47" s="74" t="s">
        <v>9</v>
      </c>
      <c r="D47" s="6" t="s">
        <v>105</v>
      </c>
      <c r="E47" s="6" t="s">
        <v>109</v>
      </c>
      <c r="F47" s="80" t="s">
        <v>52</v>
      </c>
      <c r="G47" s="77">
        <v>321000</v>
      </c>
      <c r="H47" s="74" t="s">
        <v>107</v>
      </c>
      <c r="I47" s="78" t="s">
        <v>108</v>
      </c>
    </row>
    <row r="48" spans="1:9" ht="37.5">
      <c r="A48" s="74">
        <v>47</v>
      </c>
      <c r="B48" s="70" t="s">
        <v>224</v>
      </c>
      <c r="C48" s="74" t="s">
        <v>9</v>
      </c>
      <c r="D48" s="6" t="s">
        <v>110</v>
      </c>
      <c r="E48" s="6" t="s">
        <v>111</v>
      </c>
      <c r="F48" s="80" t="s">
        <v>52</v>
      </c>
      <c r="G48" s="77">
        <v>8000</v>
      </c>
      <c r="H48" s="74" t="s">
        <v>112</v>
      </c>
      <c r="I48" s="78" t="s">
        <v>113</v>
      </c>
    </row>
    <row r="49" spans="1:9" ht="37.5">
      <c r="A49" s="74">
        <v>48</v>
      </c>
      <c r="B49" s="70" t="s">
        <v>229</v>
      </c>
      <c r="C49" s="74" t="s">
        <v>9</v>
      </c>
      <c r="D49" s="6" t="s">
        <v>110</v>
      </c>
      <c r="E49" s="6" t="s">
        <v>114</v>
      </c>
      <c r="F49" s="80" t="s">
        <v>52</v>
      </c>
      <c r="G49" s="77">
        <v>8000</v>
      </c>
      <c r="H49" s="74" t="s">
        <v>112</v>
      </c>
      <c r="I49" s="78" t="s">
        <v>113</v>
      </c>
    </row>
    <row r="50" spans="1:9" ht="37.5">
      <c r="A50" s="74">
        <v>49</v>
      </c>
      <c r="B50" s="70" t="s">
        <v>230</v>
      </c>
      <c r="C50" s="74" t="s">
        <v>9</v>
      </c>
      <c r="D50" s="6" t="s">
        <v>110</v>
      </c>
      <c r="E50" s="6" t="s">
        <v>115</v>
      </c>
      <c r="F50" s="80" t="s">
        <v>52</v>
      </c>
      <c r="G50" s="77">
        <v>8000</v>
      </c>
      <c r="H50" s="74" t="s">
        <v>112</v>
      </c>
      <c r="I50" s="78" t="s">
        <v>113</v>
      </c>
    </row>
    <row r="51" spans="1:9" ht="56.25">
      <c r="A51" s="74">
        <v>50</v>
      </c>
      <c r="B51" s="70" t="s">
        <v>231</v>
      </c>
      <c r="C51" s="74" t="s">
        <v>9</v>
      </c>
      <c r="D51" s="6" t="s">
        <v>110</v>
      </c>
      <c r="E51" s="6" t="s">
        <v>116</v>
      </c>
      <c r="F51" s="80" t="s">
        <v>52</v>
      </c>
      <c r="G51" s="77">
        <v>8000</v>
      </c>
      <c r="H51" s="74" t="s">
        <v>112</v>
      </c>
      <c r="I51" s="78" t="s">
        <v>113</v>
      </c>
    </row>
    <row r="52" spans="1:9" ht="56.25">
      <c r="A52" s="74">
        <v>51</v>
      </c>
      <c r="B52" s="70" t="s">
        <v>225</v>
      </c>
      <c r="C52" s="74" t="s">
        <v>9</v>
      </c>
      <c r="D52" s="6" t="s">
        <v>117</v>
      </c>
      <c r="E52" s="6" t="s">
        <v>118</v>
      </c>
      <c r="F52" s="80" t="s">
        <v>52</v>
      </c>
      <c r="G52" s="77">
        <v>4000</v>
      </c>
      <c r="H52" s="74" t="s">
        <v>112</v>
      </c>
      <c r="I52" s="78" t="s">
        <v>113</v>
      </c>
    </row>
    <row r="53" spans="1:9" ht="56.25">
      <c r="A53" s="74">
        <v>52</v>
      </c>
      <c r="B53" s="70" t="s">
        <v>232</v>
      </c>
      <c r="C53" s="74" t="s">
        <v>9</v>
      </c>
      <c r="D53" s="6" t="s">
        <v>117</v>
      </c>
      <c r="E53" s="6" t="s">
        <v>119</v>
      </c>
      <c r="F53" s="80" t="s">
        <v>52</v>
      </c>
      <c r="G53" s="77">
        <v>4000</v>
      </c>
      <c r="H53" s="74" t="s">
        <v>112</v>
      </c>
      <c r="I53" s="78" t="s">
        <v>113</v>
      </c>
    </row>
    <row r="54" spans="1:9" ht="56.25">
      <c r="A54" s="74">
        <v>53</v>
      </c>
      <c r="B54" s="70" t="s">
        <v>233</v>
      </c>
      <c r="C54" s="74" t="s">
        <v>9</v>
      </c>
      <c r="D54" s="6" t="s">
        <v>117</v>
      </c>
      <c r="E54" s="6" t="s">
        <v>120</v>
      </c>
      <c r="F54" s="80" t="s">
        <v>52</v>
      </c>
      <c r="G54" s="77">
        <v>4000</v>
      </c>
      <c r="H54" s="74" t="s">
        <v>112</v>
      </c>
      <c r="I54" s="78" t="s">
        <v>113</v>
      </c>
    </row>
    <row r="55" spans="1:9" ht="56.25">
      <c r="A55" s="74">
        <v>54</v>
      </c>
      <c r="B55" s="70" t="s">
        <v>234</v>
      </c>
      <c r="C55" s="74" t="s">
        <v>9</v>
      </c>
      <c r="D55" s="6" t="s">
        <v>117</v>
      </c>
      <c r="E55" s="6" t="s">
        <v>121</v>
      </c>
      <c r="F55" s="80" t="s">
        <v>52</v>
      </c>
      <c r="G55" s="77">
        <v>4000</v>
      </c>
      <c r="H55" s="74" t="s">
        <v>112</v>
      </c>
      <c r="I55" s="78" t="s">
        <v>113</v>
      </c>
    </row>
    <row r="56" spans="1:9" ht="18.75">
      <c r="A56" s="83">
        <v>55</v>
      </c>
      <c r="B56" s="70" t="s">
        <v>226</v>
      </c>
      <c r="C56" s="83" t="s">
        <v>9</v>
      </c>
      <c r="D56" s="84" t="s">
        <v>122</v>
      </c>
      <c r="E56" s="85" t="s">
        <v>52</v>
      </c>
      <c r="F56" s="86" t="s">
        <v>52</v>
      </c>
      <c r="G56" s="87">
        <v>650</v>
      </c>
      <c r="H56" s="83" t="s">
        <v>281</v>
      </c>
      <c r="I56" s="88" t="s">
        <v>123</v>
      </c>
    </row>
    <row r="57" spans="1:9" ht="56.25">
      <c r="A57" s="74">
        <v>56</v>
      </c>
      <c r="B57" s="70" t="s">
        <v>227</v>
      </c>
      <c r="C57" s="74" t="s">
        <v>9</v>
      </c>
      <c r="D57" s="6" t="s">
        <v>124</v>
      </c>
      <c r="E57" s="6" t="s">
        <v>125</v>
      </c>
      <c r="F57" s="80" t="s">
        <v>52</v>
      </c>
      <c r="G57" s="77">
        <v>35000</v>
      </c>
      <c r="H57" s="74" t="s">
        <v>97</v>
      </c>
      <c r="I57" s="78" t="s">
        <v>126</v>
      </c>
    </row>
    <row r="58" spans="1:9" ht="56.25">
      <c r="A58" s="74">
        <v>57</v>
      </c>
      <c r="B58" s="70" t="s">
        <v>235</v>
      </c>
      <c r="C58" s="74" t="s">
        <v>9</v>
      </c>
      <c r="D58" s="6" t="s">
        <v>124</v>
      </c>
      <c r="E58" s="6" t="s">
        <v>127</v>
      </c>
      <c r="F58" s="80" t="s">
        <v>52</v>
      </c>
      <c r="G58" s="77">
        <v>45000</v>
      </c>
      <c r="H58" s="74" t="s">
        <v>97</v>
      </c>
      <c r="I58" s="78" t="s">
        <v>126</v>
      </c>
    </row>
    <row r="59" spans="1:9" ht="56.25">
      <c r="A59" s="74">
        <v>58</v>
      </c>
      <c r="B59" s="70" t="s">
        <v>236</v>
      </c>
      <c r="C59" s="74" t="s">
        <v>9</v>
      </c>
      <c r="D59" s="6" t="s">
        <v>124</v>
      </c>
      <c r="E59" s="6" t="s">
        <v>128</v>
      </c>
      <c r="F59" s="80" t="s">
        <v>52</v>
      </c>
      <c r="G59" s="77">
        <v>45000</v>
      </c>
      <c r="H59" s="74" t="s">
        <v>97</v>
      </c>
      <c r="I59" s="78" t="s">
        <v>126</v>
      </c>
    </row>
    <row r="60" spans="1:9" ht="56.25">
      <c r="A60" s="74">
        <v>59</v>
      </c>
      <c r="B60" s="70" t="s">
        <v>237</v>
      </c>
      <c r="C60" s="74" t="s">
        <v>9</v>
      </c>
      <c r="D60" s="6" t="s">
        <v>124</v>
      </c>
      <c r="E60" s="6" t="s">
        <v>129</v>
      </c>
      <c r="F60" s="80" t="s">
        <v>52</v>
      </c>
      <c r="G60" s="77">
        <v>65000</v>
      </c>
      <c r="H60" s="74" t="s">
        <v>97</v>
      </c>
      <c r="I60" s="78" t="s">
        <v>126</v>
      </c>
    </row>
    <row r="61" spans="1:9" ht="56.25">
      <c r="A61" s="74">
        <v>60</v>
      </c>
      <c r="B61" s="70" t="s">
        <v>238</v>
      </c>
      <c r="C61" s="74" t="s">
        <v>9</v>
      </c>
      <c r="D61" s="6" t="s">
        <v>124</v>
      </c>
      <c r="E61" s="6" t="s">
        <v>130</v>
      </c>
      <c r="F61" s="80" t="s">
        <v>52</v>
      </c>
      <c r="G61" s="77">
        <v>65000</v>
      </c>
      <c r="H61" s="74" t="s">
        <v>97</v>
      </c>
      <c r="I61" s="78" t="s">
        <v>126</v>
      </c>
    </row>
    <row r="62" spans="1:9" ht="56.25">
      <c r="A62" s="74">
        <v>61</v>
      </c>
      <c r="B62" s="70" t="s">
        <v>239</v>
      </c>
      <c r="C62" s="74" t="s">
        <v>9</v>
      </c>
      <c r="D62" s="6" t="s">
        <v>124</v>
      </c>
      <c r="E62" s="6" t="s">
        <v>131</v>
      </c>
      <c r="F62" s="80" t="s">
        <v>52</v>
      </c>
      <c r="G62" s="77">
        <v>65000</v>
      </c>
      <c r="H62" s="74" t="s">
        <v>97</v>
      </c>
      <c r="I62" s="78" t="s">
        <v>126</v>
      </c>
    </row>
    <row r="63" spans="1:9" ht="18.75">
      <c r="A63" s="74">
        <v>62</v>
      </c>
      <c r="B63" s="70" t="s">
        <v>240</v>
      </c>
      <c r="C63" s="74" t="s">
        <v>9</v>
      </c>
      <c r="D63" s="6" t="s">
        <v>132</v>
      </c>
      <c r="E63" s="6" t="s">
        <v>133</v>
      </c>
      <c r="F63" s="80" t="s">
        <v>52</v>
      </c>
      <c r="G63" s="77">
        <v>1150000</v>
      </c>
      <c r="H63" s="74" t="s">
        <v>134</v>
      </c>
      <c r="I63" s="78" t="s">
        <v>135</v>
      </c>
    </row>
    <row r="64" spans="1:9" ht="18.75">
      <c r="A64" s="74">
        <v>63</v>
      </c>
      <c r="B64" s="70" t="s">
        <v>241</v>
      </c>
      <c r="C64" s="74" t="s">
        <v>9</v>
      </c>
      <c r="D64" s="6" t="s">
        <v>132</v>
      </c>
      <c r="E64" s="6" t="s">
        <v>136</v>
      </c>
      <c r="F64" s="80" t="s">
        <v>52</v>
      </c>
      <c r="G64" s="77">
        <v>1240000</v>
      </c>
      <c r="H64" s="74" t="s">
        <v>134</v>
      </c>
      <c r="I64" s="78" t="s">
        <v>135</v>
      </c>
    </row>
    <row r="65" spans="1:9" ht="18.75">
      <c r="A65" s="74">
        <v>64</v>
      </c>
      <c r="B65" s="70" t="s">
        <v>242</v>
      </c>
      <c r="C65" s="74" t="s">
        <v>9</v>
      </c>
      <c r="D65" s="6" t="s">
        <v>132</v>
      </c>
      <c r="E65" s="6" t="s">
        <v>137</v>
      </c>
      <c r="F65" s="80" t="s">
        <v>52</v>
      </c>
      <c r="G65" s="77">
        <v>1240000</v>
      </c>
      <c r="H65" s="74" t="s">
        <v>134</v>
      </c>
      <c r="I65" s="78" t="s">
        <v>135</v>
      </c>
    </row>
    <row r="66" spans="1:9" ht="18.75">
      <c r="A66" s="74">
        <v>65</v>
      </c>
      <c r="B66" s="70" t="s">
        <v>243</v>
      </c>
      <c r="C66" s="74" t="s">
        <v>9</v>
      </c>
      <c r="D66" s="6" t="s">
        <v>132</v>
      </c>
      <c r="E66" s="6" t="s">
        <v>138</v>
      </c>
      <c r="F66" s="80" t="s">
        <v>52</v>
      </c>
      <c r="G66" s="77">
        <v>1360000</v>
      </c>
      <c r="H66" s="74" t="s">
        <v>134</v>
      </c>
      <c r="I66" s="78" t="s">
        <v>135</v>
      </c>
    </row>
    <row r="67" spans="1:9" ht="18.75">
      <c r="A67" s="74">
        <v>66</v>
      </c>
      <c r="B67" s="70" t="s">
        <v>244</v>
      </c>
      <c r="C67" s="74" t="s">
        <v>10</v>
      </c>
      <c r="D67" s="6" t="s">
        <v>139</v>
      </c>
      <c r="E67" s="6" t="s">
        <v>140</v>
      </c>
      <c r="F67" s="80" t="s">
        <v>52</v>
      </c>
      <c r="G67" s="77">
        <v>8500</v>
      </c>
      <c r="H67" s="74" t="s">
        <v>2</v>
      </c>
      <c r="I67" s="78" t="s">
        <v>141</v>
      </c>
    </row>
    <row r="68" spans="1:9" ht="18.75">
      <c r="A68" s="83">
        <v>67</v>
      </c>
      <c r="B68" s="70" t="s">
        <v>245</v>
      </c>
      <c r="C68" s="83" t="s">
        <v>10</v>
      </c>
      <c r="D68" s="84" t="s">
        <v>142</v>
      </c>
      <c r="E68" s="84"/>
      <c r="F68" s="86" t="s">
        <v>52</v>
      </c>
      <c r="G68" s="87">
        <v>300</v>
      </c>
      <c r="H68" s="83" t="s">
        <v>143</v>
      </c>
      <c r="I68" s="88" t="s">
        <v>144</v>
      </c>
    </row>
    <row r="69" spans="1:9" ht="131.25">
      <c r="A69" s="74">
        <v>68</v>
      </c>
      <c r="B69" s="70" t="s">
        <v>246</v>
      </c>
      <c r="C69" s="74" t="s">
        <v>10</v>
      </c>
      <c r="D69" s="6" t="s">
        <v>145</v>
      </c>
      <c r="E69" s="6" t="s">
        <v>146</v>
      </c>
      <c r="F69" s="80" t="s">
        <v>52</v>
      </c>
      <c r="G69" s="77">
        <v>10891.53</v>
      </c>
      <c r="H69" s="74" t="s">
        <v>53</v>
      </c>
      <c r="I69" s="78" t="s">
        <v>54</v>
      </c>
    </row>
    <row r="70" spans="1:9" ht="75">
      <c r="A70" s="74">
        <v>69</v>
      </c>
      <c r="B70" s="70" t="s">
        <v>247</v>
      </c>
      <c r="C70" s="74" t="s">
        <v>10</v>
      </c>
      <c r="D70" s="6" t="s">
        <v>145</v>
      </c>
      <c r="E70" s="6" t="s">
        <v>147</v>
      </c>
      <c r="F70" s="80" t="s">
        <v>52</v>
      </c>
      <c r="G70" s="77">
        <v>4267.16</v>
      </c>
      <c r="H70" s="74" t="s">
        <v>53</v>
      </c>
      <c r="I70" s="78" t="s">
        <v>54</v>
      </c>
    </row>
    <row r="71" spans="1:9" ht="56.25">
      <c r="A71" s="74">
        <v>70</v>
      </c>
      <c r="B71" s="70" t="s">
        <v>248</v>
      </c>
      <c r="C71" s="74" t="s">
        <v>10</v>
      </c>
      <c r="D71" s="6" t="s">
        <v>145</v>
      </c>
      <c r="E71" s="6" t="s">
        <v>148</v>
      </c>
      <c r="F71" s="80" t="s">
        <v>52</v>
      </c>
      <c r="G71" s="77">
        <v>4267.16</v>
      </c>
      <c r="H71" s="74" t="s">
        <v>53</v>
      </c>
      <c r="I71" s="78" t="s">
        <v>54</v>
      </c>
    </row>
    <row r="72" spans="1:9" ht="56.25">
      <c r="A72" s="74">
        <v>71</v>
      </c>
      <c r="B72" s="70" t="s">
        <v>249</v>
      </c>
      <c r="C72" s="74" t="s">
        <v>10</v>
      </c>
      <c r="D72" s="6" t="s">
        <v>145</v>
      </c>
      <c r="E72" s="6" t="s">
        <v>149</v>
      </c>
      <c r="F72" s="80" t="s">
        <v>52</v>
      </c>
      <c r="G72" s="77">
        <v>2607.59</v>
      </c>
      <c r="H72" s="74" t="s">
        <v>53</v>
      </c>
      <c r="I72" s="78" t="s">
        <v>54</v>
      </c>
    </row>
    <row r="73" spans="1:9" ht="56.25">
      <c r="A73" s="74">
        <v>72</v>
      </c>
      <c r="B73" s="70" t="s">
        <v>250</v>
      </c>
      <c r="C73" s="74" t="s">
        <v>10</v>
      </c>
      <c r="D73" s="6" t="s">
        <v>145</v>
      </c>
      <c r="E73" s="6" t="s">
        <v>150</v>
      </c>
      <c r="F73" s="80" t="s">
        <v>52</v>
      </c>
      <c r="G73" s="77">
        <v>1352.48</v>
      </c>
      <c r="H73" s="74" t="s">
        <v>53</v>
      </c>
      <c r="I73" s="78" t="s">
        <v>54</v>
      </c>
    </row>
    <row r="74" spans="1:9" ht="56.25">
      <c r="A74" s="74">
        <v>73</v>
      </c>
      <c r="B74" s="70" t="s">
        <v>251</v>
      </c>
      <c r="C74" s="74" t="s">
        <v>10</v>
      </c>
      <c r="D74" s="6" t="s">
        <v>145</v>
      </c>
      <c r="E74" s="6" t="s">
        <v>151</v>
      </c>
      <c r="F74" s="80" t="s">
        <v>52</v>
      </c>
      <c r="G74" s="77">
        <v>1004.73</v>
      </c>
      <c r="H74" s="74" t="s">
        <v>53</v>
      </c>
      <c r="I74" s="78" t="s">
        <v>54</v>
      </c>
    </row>
    <row r="75" spans="1:9" ht="206.25">
      <c r="A75" s="74">
        <v>74</v>
      </c>
      <c r="B75" s="70" t="s">
        <v>252</v>
      </c>
      <c r="C75" s="74" t="s">
        <v>10</v>
      </c>
      <c r="D75" s="6" t="s">
        <v>145</v>
      </c>
      <c r="E75" s="6" t="s">
        <v>152</v>
      </c>
      <c r="F75" s="80" t="s">
        <v>52</v>
      </c>
      <c r="G75" s="77">
        <v>22075</v>
      </c>
      <c r="H75" s="74" t="s">
        <v>153</v>
      </c>
      <c r="I75" s="78" t="s">
        <v>54</v>
      </c>
    </row>
    <row r="76" spans="1:9" ht="56.25">
      <c r="A76" s="74">
        <v>75</v>
      </c>
      <c r="B76" s="70" t="s">
        <v>253</v>
      </c>
      <c r="C76" s="74" t="s">
        <v>10</v>
      </c>
      <c r="D76" s="6" t="s">
        <v>145</v>
      </c>
      <c r="E76" s="6" t="s">
        <v>154</v>
      </c>
      <c r="F76" s="80" t="s">
        <v>52</v>
      </c>
      <c r="G76" s="77">
        <v>1352</v>
      </c>
      <c r="H76" s="74" t="s">
        <v>53</v>
      </c>
      <c r="I76" s="78" t="s">
        <v>54</v>
      </c>
    </row>
    <row r="77" spans="1:9" ht="56.25">
      <c r="A77" s="74">
        <v>76</v>
      </c>
      <c r="B77" s="70" t="s">
        <v>254</v>
      </c>
      <c r="C77" s="74" t="s">
        <v>10</v>
      </c>
      <c r="D77" s="6" t="s">
        <v>145</v>
      </c>
      <c r="E77" s="6" t="s">
        <v>155</v>
      </c>
      <c r="F77" s="80" t="s">
        <v>52</v>
      </c>
      <c r="G77" s="77">
        <v>1455</v>
      </c>
      <c r="H77" s="74" t="s">
        <v>53</v>
      </c>
      <c r="I77" s="78" t="s">
        <v>54</v>
      </c>
    </row>
    <row r="78" spans="1:9" ht="56.25">
      <c r="A78" s="74">
        <v>77</v>
      </c>
      <c r="B78" s="70" t="s">
        <v>255</v>
      </c>
      <c r="C78" s="74" t="s">
        <v>10</v>
      </c>
      <c r="D78" s="6" t="s">
        <v>145</v>
      </c>
      <c r="E78" s="6" t="s">
        <v>156</v>
      </c>
      <c r="F78" s="80" t="s">
        <v>52</v>
      </c>
      <c r="G78" s="77">
        <v>1469</v>
      </c>
      <c r="H78" s="74" t="s">
        <v>53</v>
      </c>
      <c r="I78" s="78" t="s">
        <v>54</v>
      </c>
    </row>
    <row r="79" spans="1:9" ht="56.25">
      <c r="A79" s="74">
        <v>78</v>
      </c>
      <c r="B79" s="70" t="s">
        <v>256</v>
      </c>
      <c r="C79" s="74" t="s">
        <v>10</v>
      </c>
      <c r="D79" s="6" t="s">
        <v>145</v>
      </c>
      <c r="E79" s="6" t="s">
        <v>157</v>
      </c>
      <c r="F79" s="80" t="s">
        <v>52</v>
      </c>
      <c r="G79" s="77">
        <v>2482</v>
      </c>
      <c r="H79" s="74" t="s">
        <v>53</v>
      </c>
      <c r="I79" s="78" t="s">
        <v>54</v>
      </c>
    </row>
    <row r="80" spans="1:9" ht="56.25">
      <c r="A80" s="74">
        <v>79</v>
      </c>
      <c r="B80" s="70" t="s">
        <v>257</v>
      </c>
      <c r="C80" s="74" t="s">
        <v>10</v>
      </c>
      <c r="D80" s="6" t="s">
        <v>145</v>
      </c>
      <c r="E80" s="6" t="s">
        <v>158</v>
      </c>
      <c r="F80" s="80" t="s">
        <v>52</v>
      </c>
      <c r="G80" s="77">
        <v>1818</v>
      </c>
      <c r="H80" s="74" t="s">
        <v>53</v>
      </c>
      <c r="I80" s="78" t="s">
        <v>54</v>
      </c>
    </row>
    <row r="81" spans="1:9" ht="18.75">
      <c r="A81" s="74">
        <v>80</v>
      </c>
      <c r="B81" s="70" t="s">
        <v>258</v>
      </c>
      <c r="C81" s="74" t="s">
        <v>271</v>
      </c>
      <c r="D81" s="6" t="s">
        <v>159</v>
      </c>
      <c r="E81" s="6" t="s">
        <v>159</v>
      </c>
      <c r="F81" s="80" t="s">
        <v>52</v>
      </c>
      <c r="G81" s="77">
        <v>2100000</v>
      </c>
      <c r="H81" s="74" t="s">
        <v>160</v>
      </c>
      <c r="I81" s="78" t="s">
        <v>161</v>
      </c>
    </row>
    <row r="82" spans="1:9" ht="37.5">
      <c r="A82" s="74">
        <v>81</v>
      </c>
      <c r="B82" s="70" t="s">
        <v>259</v>
      </c>
      <c r="C82" s="74" t="s">
        <v>271</v>
      </c>
      <c r="D82" s="6" t="s">
        <v>159</v>
      </c>
      <c r="E82" s="6" t="s">
        <v>162</v>
      </c>
      <c r="F82" s="80" t="s">
        <v>52</v>
      </c>
      <c r="G82" s="77">
        <v>5180000</v>
      </c>
      <c r="H82" s="74" t="s">
        <v>160</v>
      </c>
      <c r="I82" s="78" t="s">
        <v>161</v>
      </c>
    </row>
    <row r="83" spans="1:9" ht="37.5">
      <c r="A83" s="74">
        <v>82</v>
      </c>
      <c r="B83" s="70" t="s">
        <v>260</v>
      </c>
      <c r="C83" s="74" t="s">
        <v>271</v>
      </c>
      <c r="D83" s="6" t="s">
        <v>163</v>
      </c>
      <c r="E83" s="6" t="s">
        <v>164</v>
      </c>
      <c r="F83" s="80" t="s">
        <v>52</v>
      </c>
      <c r="G83" s="77">
        <v>2374000</v>
      </c>
      <c r="H83" s="74" t="s">
        <v>160</v>
      </c>
      <c r="I83" s="78" t="s">
        <v>161</v>
      </c>
    </row>
    <row r="84" spans="1:9" ht="18.75">
      <c r="A84" s="74">
        <v>83</v>
      </c>
      <c r="B84" s="70" t="s">
        <v>261</v>
      </c>
      <c r="C84" s="74" t="s">
        <v>271</v>
      </c>
      <c r="D84" s="6" t="s">
        <v>163</v>
      </c>
      <c r="E84" s="6" t="s">
        <v>165</v>
      </c>
      <c r="F84" s="80" t="s">
        <v>52</v>
      </c>
      <c r="G84" s="77">
        <v>2480000</v>
      </c>
      <c r="H84" s="74" t="s">
        <v>160</v>
      </c>
      <c r="I84" s="78" t="s">
        <v>161</v>
      </c>
    </row>
    <row r="85" spans="1:9" ht="18.75">
      <c r="A85" s="74">
        <v>84</v>
      </c>
      <c r="B85" s="70" t="s">
        <v>262</v>
      </c>
      <c r="C85" s="74" t="s">
        <v>271</v>
      </c>
      <c r="D85" s="6" t="s">
        <v>163</v>
      </c>
      <c r="E85" s="6" t="s">
        <v>166</v>
      </c>
      <c r="F85" s="80" t="s">
        <v>52</v>
      </c>
      <c r="G85" s="77">
        <v>2980000</v>
      </c>
      <c r="H85" s="74" t="s">
        <v>160</v>
      </c>
      <c r="I85" s="78" t="s">
        <v>161</v>
      </c>
    </row>
    <row r="86" spans="1:9" ht="56.25">
      <c r="A86" s="74">
        <v>85</v>
      </c>
      <c r="B86" s="70" t="s">
        <v>263</v>
      </c>
      <c r="C86" s="74" t="s">
        <v>271</v>
      </c>
      <c r="D86" s="6" t="s">
        <v>163</v>
      </c>
      <c r="E86" s="6" t="s">
        <v>167</v>
      </c>
      <c r="F86" s="80" t="s">
        <v>52</v>
      </c>
      <c r="G86" s="77">
        <v>5464500</v>
      </c>
      <c r="H86" s="74" t="s">
        <v>160</v>
      </c>
      <c r="I86" s="78" t="s">
        <v>161</v>
      </c>
    </row>
    <row r="87" spans="1:9" ht="56.25">
      <c r="A87" s="74">
        <v>86</v>
      </c>
      <c r="B87" s="70" t="s">
        <v>264</v>
      </c>
      <c r="C87" s="74" t="s">
        <v>271</v>
      </c>
      <c r="D87" s="6" t="s">
        <v>163</v>
      </c>
      <c r="E87" s="6" t="s">
        <v>168</v>
      </c>
      <c r="F87" s="80" t="s">
        <v>52</v>
      </c>
      <c r="G87" s="77">
        <v>5570500</v>
      </c>
      <c r="H87" s="74" t="s">
        <v>160</v>
      </c>
      <c r="I87" s="78" t="s">
        <v>161</v>
      </c>
    </row>
    <row r="88" spans="1:9" ht="56.25">
      <c r="A88" s="74">
        <v>87</v>
      </c>
      <c r="B88" s="70" t="s">
        <v>265</v>
      </c>
      <c r="C88" s="74" t="s">
        <v>271</v>
      </c>
      <c r="D88" s="6" t="s">
        <v>163</v>
      </c>
      <c r="E88" s="6" t="s">
        <v>169</v>
      </c>
      <c r="F88" s="80" t="s">
        <v>52</v>
      </c>
      <c r="G88" s="77">
        <v>6070500</v>
      </c>
      <c r="H88" s="74" t="s">
        <v>160</v>
      </c>
      <c r="I88" s="78" t="s">
        <v>161</v>
      </c>
    </row>
    <row r="89" spans="1:9" ht="18.75">
      <c r="A89" s="74">
        <v>88</v>
      </c>
      <c r="B89" s="70" t="s">
        <v>266</v>
      </c>
      <c r="C89" s="74" t="s">
        <v>271</v>
      </c>
      <c r="D89" s="6" t="s">
        <v>170</v>
      </c>
      <c r="E89" s="81" t="s">
        <v>52</v>
      </c>
      <c r="F89" s="80" t="s">
        <v>52</v>
      </c>
      <c r="G89" s="77">
        <v>8500000</v>
      </c>
      <c r="H89" s="74" t="s">
        <v>160</v>
      </c>
      <c r="I89" s="78" t="s">
        <v>161</v>
      </c>
    </row>
    <row r="90" spans="1:9" ht="37.5">
      <c r="A90" s="74">
        <v>89</v>
      </c>
      <c r="B90" s="70" t="s">
        <v>267</v>
      </c>
      <c r="C90" s="74" t="s">
        <v>12</v>
      </c>
      <c r="D90" s="6" t="s">
        <v>171</v>
      </c>
      <c r="E90" s="6" t="s">
        <v>172</v>
      </c>
      <c r="F90" s="80" t="s">
        <v>52</v>
      </c>
      <c r="G90" s="77">
        <v>40</v>
      </c>
      <c r="H90" s="74" t="s">
        <v>173</v>
      </c>
      <c r="I90" s="78" t="s">
        <v>174</v>
      </c>
    </row>
    <row r="91" spans="1:9" ht="37.5">
      <c r="A91" s="74">
        <v>90</v>
      </c>
      <c r="B91" s="70" t="s">
        <v>268</v>
      </c>
      <c r="C91" s="74" t="s">
        <v>12</v>
      </c>
      <c r="D91" s="6" t="s">
        <v>171</v>
      </c>
      <c r="E91" s="6" t="s">
        <v>175</v>
      </c>
      <c r="F91" s="80" t="s">
        <v>52</v>
      </c>
      <c r="G91" s="77">
        <v>300</v>
      </c>
      <c r="H91" s="74" t="s">
        <v>176</v>
      </c>
      <c r="I91" s="78" t="s">
        <v>174</v>
      </c>
    </row>
    <row r="92" spans="1:9" ht="37.5">
      <c r="A92" s="74">
        <v>91</v>
      </c>
      <c r="B92" s="70" t="s">
        <v>269</v>
      </c>
      <c r="C92" s="74" t="s">
        <v>12</v>
      </c>
      <c r="D92" s="6" t="s">
        <v>171</v>
      </c>
      <c r="E92" s="6" t="s">
        <v>177</v>
      </c>
      <c r="F92" s="80" t="s">
        <v>52</v>
      </c>
      <c r="G92" s="77">
        <v>1489</v>
      </c>
      <c r="H92" s="74" t="s">
        <v>173</v>
      </c>
      <c r="I92" s="78" t="s">
        <v>174</v>
      </c>
    </row>
    <row r="93" spans="1:9" ht="18.75">
      <c r="A93" s="74">
        <v>92</v>
      </c>
      <c r="B93" s="70" t="s">
        <v>270</v>
      </c>
      <c r="C93" s="74" t="s">
        <v>12</v>
      </c>
      <c r="D93" s="6" t="s">
        <v>178</v>
      </c>
      <c r="E93" s="6" t="s">
        <v>179</v>
      </c>
      <c r="F93" s="80" t="s">
        <v>52</v>
      </c>
      <c r="G93" s="77">
        <v>395.9</v>
      </c>
      <c r="H93" s="74" t="s">
        <v>176</v>
      </c>
      <c r="I93" s="78" t="s">
        <v>174</v>
      </c>
    </row>
  </sheetData>
  <printOptions horizontalCentered="1"/>
  <pageMargins left="0.23622047244094491" right="0.23622047244094491" top="0.74803149606299213" bottom="0.74803149606299213" header="0.31496062992125984" footer="0.31496062992125984"/>
  <pageSetup paperSize="9" scale="71" fitToHeight="0" orientation="landscape" r:id="rId1"/>
  <headerFooter>
    <oddFooter>&amp;R&amp;"TH SarabunPSK,Regular"&amp;14&amp;P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6</vt:i4>
      </vt:variant>
      <vt:variant>
        <vt:lpstr>ช่วงที่มีชื่อ</vt:lpstr>
      </vt:variant>
      <vt:variant>
        <vt:i4>1</vt:i4>
      </vt:variant>
    </vt:vector>
  </HeadingPairs>
  <TitlesOfParts>
    <vt:vector size="7" baseType="lpstr">
      <vt:lpstr>คำชี้แจง</vt:lpstr>
      <vt:lpstr>ตัวอย่าง</vt:lpstr>
      <vt:lpstr>สรุป</vt:lpstr>
      <vt:lpstr>นอก บัญชีนวัตกรรมฯ</vt:lpstr>
      <vt:lpstr>ใน บัญชีนวัตกรรมฯ</vt:lpstr>
      <vt:lpstr>CODE</vt:lpstr>
      <vt:lpstr>CODE!Print_Titles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2018-08-15T02:41:55Z</dcterms:modified>
</cp:coreProperties>
</file>